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blogs\blog 121\"/>
    </mc:Choice>
  </mc:AlternateContent>
  <xr:revisionPtr revIDLastSave="0" documentId="13_ncr:1_{94BD34E2-DCB4-4ABF-857D-A9BA92D59C20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dataset" sheetId="1" r:id="rId1"/>
    <sheet name="xtx" sheetId="2" r:id="rId2"/>
    <sheet name="variance" sheetId="4" r:id="rId3"/>
    <sheet name="weighting" sheetId="5" r:id="rId4"/>
    <sheet name="minimum variance" sheetId="6" r:id="rId5"/>
  </sheets>
  <definedNames>
    <definedName name="solver_adj" localSheetId="4" hidden="1">'minimum variance'!$G$4</definedName>
    <definedName name="solver_adj" localSheetId="3" hidden="1">weighting!$C$4:$C$8</definedName>
    <definedName name="solver_cvg" localSheetId="4" hidden="1">0.0001</definedName>
    <definedName name="solver_cvg" localSheetId="3" hidden="1">0.0001</definedName>
    <definedName name="solver_drv" localSheetId="4" hidden="1">1</definedName>
    <definedName name="solver_drv" localSheetId="3" hidden="1">1</definedName>
    <definedName name="solver_eng" localSheetId="4" hidden="1">1</definedName>
    <definedName name="solver_eng" localSheetId="3" hidden="1">1</definedName>
    <definedName name="solver_est" localSheetId="4" hidden="1">1</definedName>
    <definedName name="solver_est" localSheetId="3" hidden="1">1</definedName>
    <definedName name="solver_itr" localSheetId="4" hidden="1">2147483647</definedName>
    <definedName name="solver_itr" localSheetId="3" hidden="1">2147483647</definedName>
    <definedName name="solver_lhs1" localSheetId="3" hidden="1">weighting!$C$4</definedName>
    <definedName name="solver_lhs2" localSheetId="3" hidden="1">weighting!$C$9</definedName>
    <definedName name="solver_mip" localSheetId="4" hidden="1">2147483647</definedName>
    <definedName name="solver_mip" localSheetId="3" hidden="1">2147483647</definedName>
    <definedName name="solver_mni" localSheetId="4" hidden="1">30</definedName>
    <definedName name="solver_mni" localSheetId="3" hidden="1">30</definedName>
    <definedName name="solver_mrt" localSheetId="4" hidden="1">0.075</definedName>
    <definedName name="solver_mrt" localSheetId="3" hidden="1">0.075</definedName>
    <definedName name="solver_msl" localSheetId="4" hidden="1">2</definedName>
    <definedName name="solver_msl" localSheetId="3" hidden="1">2</definedName>
    <definedName name="solver_neg" localSheetId="4" hidden="1">1</definedName>
    <definedName name="solver_neg" localSheetId="3" hidden="1">1</definedName>
    <definedName name="solver_nod" localSheetId="4" hidden="1">2147483647</definedName>
    <definedName name="solver_nod" localSheetId="3" hidden="1">2147483647</definedName>
    <definedName name="solver_num" localSheetId="4" hidden="1">0</definedName>
    <definedName name="solver_num" localSheetId="3" hidden="1">2</definedName>
    <definedName name="solver_nwt" localSheetId="4" hidden="1">1</definedName>
    <definedName name="solver_nwt" localSheetId="3" hidden="1">1</definedName>
    <definedName name="solver_opt" localSheetId="4" hidden="1">'minimum variance'!$I$10</definedName>
    <definedName name="solver_opt" localSheetId="3" hidden="1">weighting!$C$12</definedName>
    <definedName name="solver_pre" localSheetId="4" hidden="1">0.000001</definedName>
    <definedName name="solver_pre" localSheetId="3" hidden="1">0.000001</definedName>
    <definedName name="solver_rbv" localSheetId="4" hidden="1">1</definedName>
    <definedName name="solver_rbv" localSheetId="3" hidden="1">1</definedName>
    <definedName name="solver_rel1" localSheetId="3" hidden="1">3</definedName>
    <definedName name="solver_rel2" localSheetId="3" hidden="1">2</definedName>
    <definedName name="solver_rhs1" localSheetId="3" hidden="1">0</definedName>
    <definedName name="solver_rhs2" localSheetId="3" hidden="1">1</definedName>
    <definedName name="solver_rlx" localSheetId="4" hidden="1">2</definedName>
    <definedName name="solver_rlx" localSheetId="3" hidden="1">2</definedName>
    <definedName name="solver_rsd" localSheetId="4" hidden="1">0</definedName>
    <definedName name="solver_rsd" localSheetId="3" hidden="1">0</definedName>
    <definedName name="solver_scl" localSheetId="4" hidden="1">1</definedName>
    <definedName name="solver_scl" localSheetId="3" hidden="1">1</definedName>
    <definedName name="solver_sho" localSheetId="4" hidden="1">2</definedName>
    <definedName name="solver_sho" localSheetId="3" hidden="1">2</definedName>
    <definedName name="solver_ssz" localSheetId="4" hidden="1">100</definedName>
    <definedName name="solver_ssz" localSheetId="3" hidden="1">100</definedName>
    <definedName name="solver_tim" localSheetId="4" hidden="1">2147483647</definedName>
    <definedName name="solver_tim" localSheetId="3" hidden="1">2147483647</definedName>
    <definedName name="solver_tol" localSheetId="4" hidden="1">0.01</definedName>
    <definedName name="solver_tol" localSheetId="3" hidden="1">0.01</definedName>
    <definedName name="solver_typ" localSheetId="4" hidden="1">2</definedName>
    <definedName name="solver_typ" localSheetId="3" hidden="1">2</definedName>
    <definedName name="solver_val" localSheetId="4" hidden="1">0</definedName>
    <definedName name="solver_val" localSheetId="3" hidden="1">0</definedName>
    <definedName name="solver_ver" localSheetId="4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 a="1"/>
  <c r="C11" i="5" s="1"/>
  <c r="H8" i="6"/>
  <c r="H9" i="6"/>
  <c r="H10" i="6"/>
  <c r="G10" i="6"/>
  <c r="G9" i="6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B9" i="4"/>
  <c r="C9" i="4"/>
  <c r="D9" i="4"/>
  <c r="E9" i="4"/>
  <c r="F9" i="4"/>
  <c r="C5" i="4"/>
  <c r="D5" i="4"/>
  <c r="E5" i="4"/>
  <c r="F5" i="4"/>
  <c r="H6" i="2" a="1"/>
  <c r="K10" i="2" s="1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B7" i="2"/>
  <c r="B8" i="2"/>
  <c r="B9" i="2"/>
  <c r="B10" i="2"/>
  <c r="B11" i="2"/>
  <c r="B12" i="2"/>
  <c r="B13" i="2"/>
  <c r="B14" i="2"/>
  <c r="B15" i="2"/>
  <c r="G5" i="6"/>
  <c r="D6" i="6" s="1"/>
  <c r="G8" i="6"/>
  <c r="C9" i="5"/>
  <c r="B6" i="2"/>
  <c r="C12" i="5" l="1" a="1"/>
  <c r="C12" i="5" s="1"/>
  <c r="G11" i="5"/>
  <c r="F11" i="5"/>
  <c r="E11" i="5"/>
  <c r="D11" i="5"/>
  <c r="D13" i="6"/>
  <c r="D9" i="6"/>
  <c r="D12" i="6"/>
  <c r="D8" i="6"/>
  <c r="D5" i="6"/>
  <c r="D11" i="6"/>
  <c r="D7" i="6"/>
  <c r="D14" i="6"/>
  <c r="D10" i="6"/>
  <c r="L6" i="2"/>
  <c r="K7" i="2"/>
  <c r="J8" i="2"/>
  <c r="I9" i="2"/>
  <c r="H10" i="2"/>
  <c r="L10" i="2"/>
  <c r="I6" i="2"/>
  <c r="H7" i="2"/>
  <c r="L7" i="2"/>
  <c r="K8" i="2"/>
  <c r="J9" i="2"/>
  <c r="I10" i="2"/>
  <c r="J6" i="2"/>
  <c r="I7" i="2"/>
  <c r="H8" i="2"/>
  <c r="L8" i="2"/>
  <c r="K9" i="2"/>
  <c r="J10" i="2"/>
  <c r="H6" i="2"/>
  <c r="K6" i="2"/>
  <c r="J7" i="2"/>
  <c r="I8" i="2"/>
  <c r="H9" i="2"/>
  <c r="L9" i="2"/>
  <c r="B5" i="4"/>
  <c r="I8" i="6" l="1"/>
  <c r="I10" i="6"/>
  <c r="I9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<sst xmlns="http://schemas.openxmlformats.org/spreadsheetml/2006/main" count="46" uniqueCount="17">
  <si>
    <t>Microsoft</t>
  </si>
  <si>
    <t>Google</t>
  </si>
  <si>
    <t>Tesla</t>
  </si>
  <si>
    <t>Twitter</t>
  </si>
  <si>
    <t>Facebook</t>
  </si>
  <si>
    <t>Total</t>
  </si>
  <si>
    <t>Weighting Matrix</t>
  </si>
  <si>
    <t>Variance</t>
  </si>
  <si>
    <t>Excess Returns</t>
  </si>
  <si>
    <t>XTX Matrix</t>
  </si>
  <si>
    <t>Minimum Variance Portfolio</t>
  </si>
  <si>
    <t>Portfoloio Return</t>
  </si>
  <si>
    <t>Expected Return</t>
  </si>
  <si>
    <t>Standard Deviation</t>
  </si>
  <si>
    <t>Minimum Portfolio Variance by Matrix</t>
  </si>
  <si>
    <t>Determining Variance (Matrix Method)</t>
  </si>
  <si>
    <t>Solving Portfolio (Matrix Method)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</si>
</sst>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0" formatCode="0.00000000"/>
    <numFmt numFmtId="172" formatCode="0.0000000%"/>
    <numFmt numFmtId="177" formatCode="#\ ???/???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i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2" fontId="2" fillId="0" borderId="2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7" fillId="5" borderId="1" xfId="2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3" borderId="1" xfId="2" applyFont="1" applyFill="1" applyAlignment="1">
      <alignment horizontal="center" vertical="center"/>
    </xf>
    <xf numFmtId="0" fontId="7" fillId="4" borderId="1" xfId="2" applyFont="1" applyFill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</cellXfs>
  <cellStyles count="3">
    <cellStyle name="Heading 2" xfId="2" builtinId="1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"/>
  <sheetViews>
    <sheetView showGridLines="0" workbookViewId="0">
      <selection activeCell="H16" sqref="H16"/>
    </sheetView>
  </sheetViews>
  <sheetFormatPr defaultRowHeight="20.100000000000001" customHeight="1" x14ac:dyDescent="0.25"/>
  <cols>
    <col min="1" max="1" width="4.5703125" style="1" customWidth="1"/>
    <col min="2" max="2" width="10.42578125" style="1" bestFit="1" customWidth="1"/>
    <col min="3" max="4" width="9.7109375" style="1" bestFit="1" customWidth="1"/>
    <col min="5" max="5" width="10.28515625" style="1" bestFit="1" customWidth="1"/>
    <col min="6" max="6" width="9.7109375" style="1" bestFit="1" customWidth="1"/>
    <col min="7" max="16384" width="9.140625" style="1"/>
  </cols>
  <sheetData>
    <row r="2" spans="2:6" ht="20.100000000000001" customHeight="1" thickBot="1" x14ac:dyDescent="0.3">
      <c r="B2" s="18" t="s">
        <v>10</v>
      </c>
      <c r="C2" s="18"/>
      <c r="D2" s="18"/>
      <c r="E2" s="18"/>
      <c r="F2" s="18"/>
    </row>
    <row r="3" spans="2:6" ht="20.100000000000001" customHeight="1" thickTop="1" x14ac:dyDescent="0.25"/>
    <row r="4" spans="2:6" ht="20.100000000000001" customHeight="1" x14ac:dyDescent="0.25">
      <c r="B4" s="4" t="s">
        <v>0</v>
      </c>
      <c r="C4" s="4" t="s">
        <v>3</v>
      </c>
      <c r="D4" s="4" t="s">
        <v>2</v>
      </c>
      <c r="E4" s="4" t="s">
        <v>4</v>
      </c>
      <c r="F4" s="4" t="s">
        <v>1</v>
      </c>
    </row>
    <row r="5" spans="2:6" ht="20.100000000000001" customHeight="1" x14ac:dyDescent="0.25">
      <c r="B5" s="3">
        <v>6.8199999999999997E-2</v>
      </c>
      <c r="C5" s="3">
        <v>-1.4300000000000001E-3</v>
      </c>
      <c r="D5" s="3">
        <v>7.4819999999999998E-2</v>
      </c>
      <c r="E5" s="3">
        <v>-8.2409999999999997E-2</v>
      </c>
      <c r="F5" s="3">
        <v>8.3989999999999995E-2</v>
      </c>
    </row>
    <row r="6" spans="2:6" ht="20.100000000000001" customHeight="1" x14ac:dyDescent="0.25">
      <c r="B6" s="3">
        <v>2.768E-2</v>
      </c>
      <c r="C6" s="3">
        <v>5.1970000000000002E-2</v>
      </c>
      <c r="D6" s="3">
        <v>8.8400000000000006E-2</v>
      </c>
      <c r="E6" s="3">
        <v>3.2390000000000002E-2</v>
      </c>
      <c r="F6" s="3">
        <v>6.4509999999999998E-2</v>
      </c>
    </row>
    <row r="7" spans="2:6" ht="20.100000000000001" customHeight="1" x14ac:dyDescent="0.25">
      <c r="B7" s="3">
        <v>-3.3489999999999999E-2</v>
      </c>
      <c r="C7" s="3">
        <v>5.9400000000000001E-2</v>
      </c>
      <c r="D7" s="3">
        <v>-3.9780000000000003E-2</v>
      </c>
      <c r="E7" s="3">
        <v>-6.3140000000000002E-2</v>
      </c>
      <c r="F7" s="3">
        <v>2.5799999999999998E-3</v>
      </c>
    </row>
    <row r="8" spans="2:6" ht="20.100000000000001" customHeight="1" x14ac:dyDescent="0.25">
      <c r="B8" s="3">
        <v>8.0300000000000007E-3</v>
      </c>
      <c r="C8" s="3">
        <v>-6.4560000000000006E-2</v>
      </c>
      <c r="D8" s="3">
        <v>6.0319999999999999E-2</v>
      </c>
      <c r="E8" s="3">
        <v>5.9800000000000001E-3</v>
      </c>
      <c r="F8" s="3">
        <v>-2.562E-2</v>
      </c>
    </row>
    <row r="9" spans="2:6" ht="20.100000000000001" customHeight="1" x14ac:dyDescent="0.25">
      <c r="B9" s="3">
        <v>-6.7299999999999999E-2</v>
      </c>
      <c r="C9" s="3">
        <v>2.5399999999999999E-2</v>
      </c>
      <c r="D9" s="3">
        <v>4.8559999999999999E-2</v>
      </c>
      <c r="E9" s="3">
        <v>-2.189E-2</v>
      </c>
      <c r="F9" s="3">
        <v>8.6919999999999997E-2</v>
      </c>
    </row>
    <row r="10" spans="2:6" ht="20.100000000000001" customHeight="1" x14ac:dyDescent="0.25">
      <c r="B10" s="3">
        <v>5.4390000000000001E-2</v>
      </c>
      <c r="C10" s="3">
        <v>-6.4000000000000005E-4</v>
      </c>
      <c r="D10" s="3">
        <v>-8.8730000000000003E-2</v>
      </c>
      <c r="E10" s="3">
        <v>1.6E-2</v>
      </c>
      <c r="F10" s="3">
        <v>3.3140000000000003E-2</v>
      </c>
    </row>
    <row r="11" spans="2:6" ht="20.100000000000001" customHeight="1" x14ac:dyDescent="0.25">
      <c r="B11" s="3">
        <v>5.7790000000000001E-2</v>
      </c>
      <c r="C11" s="3">
        <v>3.5279999999999999E-2</v>
      </c>
      <c r="D11" s="3">
        <v>4.41E-2</v>
      </c>
      <c r="E11" s="3">
        <v>7.8090000000000007E-2</v>
      </c>
      <c r="F11" s="3">
        <v>-5.3429999999999998E-2</v>
      </c>
    </row>
    <row r="12" spans="2:6" ht="20.100000000000001" customHeight="1" x14ac:dyDescent="0.25">
      <c r="B12" s="3">
        <v>-1.1299999999999999E-3</v>
      </c>
      <c r="C12" s="3">
        <v>7.8380000000000005E-2</v>
      </c>
      <c r="D12" s="3">
        <v>1.3299999999999999E-2</v>
      </c>
      <c r="E12" s="3">
        <v>-4.4569999999999999E-2</v>
      </c>
      <c r="F12" s="3">
        <v>2.4469999999999999E-2</v>
      </c>
    </row>
    <row r="13" spans="2:6" ht="20.100000000000001" customHeight="1" x14ac:dyDescent="0.25">
      <c r="B13" s="3">
        <v>6.7049999999999998E-2</v>
      </c>
      <c r="C13" s="3">
        <v>-3.4199999999999999E-3</v>
      </c>
      <c r="D13" s="3">
        <v>5.5280000000000003E-2</v>
      </c>
      <c r="E13" s="3">
        <v>3.8030000000000001E-2</v>
      </c>
      <c r="F13" s="3">
        <v>-8.7090000000000001E-2</v>
      </c>
    </row>
    <row r="14" spans="2:6" ht="20.100000000000001" customHeight="1" x14ac:dyDescent="0.25">
      <c r="B14" s="3">
        <v>-7.6280000000000001E-2</v>
      </c>
      <c r="C14" s="3">
        <v>3.687E-2</v>
      </c>
      <c r="D14" s="3">
        <v>7.6299999999999996E-3</v>
      </c>
      <c r="E14" s="3">
        <v>7.0989999999999998E-2</v>
      </c>
      <c r="F14" s="3">
        <v>8.1470000000000001E-2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5201-7E25-49F3-BB09-20FBCA53D9DB}">
  <dimension ref="B2:L15"/>
  <sheetViews>
    <sheetView showGridLines="0" workbookViewId="0">
      <selection activeCell="K15" sqref="K15"/>
    </sheetView>
  </sheetViews>
  <sheetFormatPr defaultRowHeight="20.100000000000001" customHeight="1" x14ac:dyDescent="0.25"/>
  <cols>
    <col min="1" max="1" width="5.140625" style="1" customWidth="1"/>
    <col min="2" max="2" width="11.42578125" style="1" customWidth="1"/>
    <col min="3" max="3" width="12.42578125" style="1" customWidth="1"/>
    <col min="4" max="4" width="11.7109375" style="1" customWidth="1"/>
    <col min="5" max="5" width="10.85546875" style="1" bestFit="1" customWidth="1"/>
    <col min="6" max="6" width="10.85546875" style="1" customWidth="1"/>
    <col min="7" max="7" width="3.85546875" style="1" customWidth="1"/>
    <col min="8" max="9" width="14.42578125" style="1" bestFit="1" customWidth="1"/>
    <col min="10" max="10" width="13.7109375" style="1" bestFit="1" customWidth="1"/>
    <col min="11" max="12" width="14.42578125" style="1" bestFit="1" customWidth="1"/>
    <col min="13" max="16384" width="9.140625" style="1"/>
  </cols>
  <sheetData>
    <row r="2" spans="2:12" ht="20.100000000000001" customHeight="1" thickBot="1" x14ac:dyDescent="0.3">
      <c r="B2" s="15" t="s">
        <v>14</v>
      </c>
      <c r="C2" s="15"/>
      <c r="D2" s="15"/>
      <c r="E2" s="15"/>
      <c r="F2" s="15"/>
    </row>
    <row r="3" spans="2:12" ht="20.100000000000001" customHeight="1" thickTop="1" x14ac:dyDescent="0.25"/>
    <row r="4" spans="2:12" ht="20.100000000000001" customHeight="1" x14ac:dyDescent="0.25">
      <c r="B4" s="14" t="s">
        <v>8</v>
      </c>
      <c r="C4" s="14"/>
      <c r="D4" s="14"/>
      <c r="E4" s="14"/>
      <c r="F4" s="14"/>
      <c r="H4" s="20" t="s">
        <v>9</v>
      </c>
      <c r="I4" s="21"/>
      <c r="J4" s="21"/>
      <c r="K4" s="21"/>
      <c r="L4" s="22"/>
    </row>
    <row r="5" spans="2:12" ht="20.100000000000001" customHeight="1" x14ac:dyDescent="0.25">
      <c r="B5" s="13" t="s">
        <v>0</v>
      </c>
      <c r="C5" s="13" t="s">
        <v>3</v>
      </c>
      <c r="D5" s="13" t="s">
        <v>2</v>
      </c>
      <c r="E5" s="13" t="s">
        <v>4</v>
      </c>
      <c r="F5" s="13" t="s">
        <v>1</v>
      </c>
      <c r="H5" s="13" t="s">
        <v>0</v>
      </c>
      <c r="I5" s="13" t="s">
        <v>3</v>
      </c>
      <c r="J5" s="13" t="s">
        <v>2</v>
      </c>
      <c r="K5" s="13" t="s">
        <v>4</v>
      </c>
      <c r="L5" s="13" t="s">
        <v>1</v>
      </c>
    </row>
    <row r="6" spans="2:12" ht="20.100000000000001" customHeight="1" x14ac:dyDescent="0.25">
      <c r="B6" s="3">
        <f>dataset!B5-AVERAGE(dataset!$B$5:$B$14)</f>
        <v>5.7705999999999993E-2</v>
      </c>
      <c r="C6" s="3">
        <f>dataset!C5-AVERAGE(dataset!$B$5:$B$14)</f>
        <v>-1.1924000000000001E-2</v>
      </c>
      <c r="D6" s="3">
        <f>dataset!D5-AVERAGE(dataset!$B$5:$B$14)</f>
        <v>6.4325999999999994E-2</v>
      </c>
      <c r="E6" s="3">
        <f>dataset!E5-AVERAGE(dataset!$B$5:$B$14)</f>
        <v>-9.2904E-2</v>
      </c>
      <c r="F6" s="3">
        <f>dataset!F5-AVERAGE(dataset!$B$5:$B$14)</f>
        <v>7.3495999999999992E-2</v>
      </c>
      <c r="H6" s="23">
        <f t="array" ref="H6:L10">MMULT(TRANSPOSE(B6:F15),B6:F15)</f>
        <v>2.6645107039999998E-2</v>
      </c>
      <c r="I6" s="3">
        <v>-6.2822631000000002E-3</v>
      </c>
      <c r="J6" s="3">
        <v>4.1607760999999984E-3</v>
      </c>
      <c r="K6" s="3">
        <v>1.1709295200000025E-3</v>
      </c>
      <c r="L6" s="3">
        <v>-1.420850066E-2</v>
      </c>
    </row>
    <row r="7" spans="2:12" ht="20.100000000000001" customHeight="1" x14ac:dyDescent="0.25">
      <c r="B7" s="3">
        <f>dataset!B6-AVERAGE(dataset!$B$5:$B$14)</f>
        <v>1.7186E-2</v>
      </c>
      <c r="C7" s="3">
        <f>dataset!C6-AVERAGE(dataset!$B$5:$B$14)</f>
        <v>4.1475999999999999E-2</v>
      </c>
      <c r="D7" s="3">
        <f>dataset!D6-AVERAGE(dataset!$B$5:$B$14)</f>
        <v>7.7906000000000003E-2</v>
      </c>
      <c r="E7" s="3">
        <f>dataset!E6-AVERAGE(dataset!$B$5:$B$14)</f>
        <v>2.1896000000000002E-2</v>
      </c>
      <c r="F7" s="3">
        <f>dataset!F6-AVERAGE(dataset!$B$5:$B$14)</f>
        <v>5.4015999999999995E-2</v>
      </c>
      <c r="H7" s="3">
        <v>-6.2822631000000002E-3</v>
      </c>
      <c r="I7" s="3">
        <v>1.634564246E-2</v>
      </c>
      <c r="J7" s="3">
        <v>-1.7372098399999999E-3</v>
      </c>
      <c r="K7" s="3">
        <v>-2.6405582200000012E-3</v>
      </c>
      <c r="L7" s="3">
        <v>7.1687260000000003E-3</v>
      </c>
    </row>
    <row r="8" spans="2:12" ht="20.100000000000001" customHeight="1" x14ac:dyDescent="0.25">
      <c r="B8" s="3">
        <f>dataset!B7-AVERAGE(dataset!$B$5:$B$14)</f>
        <v>-4.3983999999999995E-2</v>
      </c>
      <c r="C8" s="3">
        <f>dataset!C7-AVERAGE(dataset!$B$5:$B$14)</f>
        <v>4.8906000000000005E-2</v>
      </c>
      <c r="D8" s="3">
        <f>dataset!D7-AVERAGE(dataset!$B$5:$B$14)</f>
        <v>-5.0273999999999999E-2</v>
      </c>
      <c r="E8" s="3">
        <f>dataset!E7-AVERAGE(dataset!$B$5:$B$14)</f>
        <v>-7.3634000000000005E-2</v>
      </c>
      <c r="F8" s="3">
        <f>dataset!F7-AVERAGE(dataset!$B$5:$B$14)</f>
        <v>-7.9140000000000009E-3</v>
      </c>
      <c r="H8" s="3">
        <v>4.1607760999999984E-3</v>
      </c>
      <c r="I8" s="3">
        <v>-1.7372098399999999E-3</v>
      </c>
      <c r="J8" s="3">
        <v>2.9662932160000002E-2</v>
      </c>
      <c r="K8" s="3">
        <v>6.0467988000000115E-4</v>
      </c>
      <c r="L8" s="3">
        <v>1.5138462999999998E-3</v>
      </c>
    </row>
    <row r="9" spans="2:12" ht="20.100000000000001" customHeight="1" x14ac:dyDescent="0.25">
      <c r="B9" s="3">
        <f>dataset!B8-AVERAGE(dataset!$B$5:$B$14)</f>
        <v>-2.4639999999999992E-3</v>
      </c>
      <c r="C9" s="3">
        <f>dataset!C8-AVERAGE(dataset!$B$5:$B$14)</f>
        <v>-7.505400000000001E-2</v>
      </c>
      <c r="D9" s="3">
        <f>dataset!D8-AVERAGE(dataset!$B$5:$B$14)</f>
        <v>4.9825999999999995E-2</v>
      </c>
      <c r="E9" s="3">
        <f>dataset!E8-AVERAGE(dataset!$B$5:$B$14)</f>
        <v>-4.5139999999999998E-3</v>
      </c>
      <c r="F9" s="3">
        <f>dataset!F8-AVERAGE(dataset!$B$5:$B$14)</f>
        <v>-3.6114E-2</v>
      </c>
      <c r="H9" s="3">
        <v>1.1709295200000025E-3</v>
      </c>
      <c r="I9" s="3">
        <v>-2.6405582200000012E-3</v>
      </c>
      <c r="J9" s="3">
        <v>6.0467988000000115E-4</v>
      </c>
      <c r="K9" s="3">
        <v>2.7651230299999996E-2</v>
      </c>
      <c r="L9" s="3">
        <v>-1.0733760779999997E-2</v>
      </c>
    </row>
    <row r="10" spans="2:12" ht="20.100000000000001" customHeight="1" x14ac:dyDescent="0.25">
      <c r="B10" s="3">
        <f>dataset!B9-AVERAGE(dataset!$B$5:$B$14)</f>
        <v>-7.7794000000000002E-2</v>
      </c>
      <c r="C10" s="3">
        <f>dataset!C9-AVERAGE(dataset!$B$5:$B$14)</f>
        <v>1.4905999999999999E-2</v>
      </c>
      <c r="D10" s="3">
        <f>dataset!D9-AVERAGE(dataset!$B$5:$B$14)</f>
        <v>3.8066000000000003E-2</v>
      </c>
      <c r="E10" s="3">
        <f>dataset!E9-AVERAGE(dataset!$B$5:$B$14)</f>
        <v>-3.2383999999999996E-2</v>
      </c>
      <c r="F10" s="3">
        <f>dataset!F9-AVERAGE(dataset!$B$5:$B$14)</f>
        <v>7.6425999999999994E-2</v>
      </c>
      <c r="H10" s="3">
        <v>-1.420850066E-2</v>
      </c>
      <c r="I10" s="3">
        <v>7.1687260000000003E-3</v>
      </c>
      <c r="J10" s="3">
        <v>1.5138462999999998E-3</v>
      </c>
      <c r="K10" s="3">
        <v>-1.0733760779999997E-2</v>
      </c>
      <c r="L10" s="3">
        <v>3.4881853439999999E-2</v>
      </c>
    </row>
    <row r="11" spans="2:12" ht="20.100000000000001" customHeight="1" x14ac:dyDescent="0.25">
      <c r="B11" s="3">
        <f>dataset!B10-AVERAGE(dataset!$B$5:$B$14)</f>
        <v>4.3896000000000004E-2</v>
      </c>
      <c r="C11" s="3">
        <f>dataset!C10-AVERAGE(dataset!$B$5:$B$14)</f>
        <v>-1.1134E-2</v>
      </c>
      <c r="D11" s="3">
        <f>dataset!D10-AVERAGE(dataset!$B$5:$B$14)</f>
        <v>-9.9224000000000007E-2</v>
      </c>
      <c r="E11" s="3">
        <f>dataset!E10-AVERAGE(dataset!$B$5:$B$14)</f>
        <v>5.5060000000000005E-3</v>
      </c>
      <c r="F11" s="3">
        <f>dataset!F10-AVERAGE(dataset!$B$5:$B$14)</f>
        <v>2.2646000000000003E-2</v>
      </c>
    </row>
    <row r="12" spans="2:12" ht="20.100000000000001" customHeight="1" x14ac:dyDescent="0.25">
      <c r="B12" s="3">
        <f>dataset!B11-AVERAGE(dataset!$B$5:$B$14)</f>
        <v>4.7296000000000005E-2</v>
      </c>
      <c r="C12" s="3">
        <f>dataset!C11-AVERAGE(dataset!$B$5:$B$14)</f>
        <v>2.4785999999999999E-2</v>
      </c>
      <c r="D12" s="3">
        <f>dataset!D11-AVERAGE(dataset!$B$5:$B$14)</f>
        <v>3.3605999999999997E-2</v>
      </c>
      <c r="E12" s="3">
        <f>dataset!E11-AVERAGE(dataset!$B$5:$B$14)</f>
        <v>6.7596000000000003E-2</v>
      </c>
      <c r="F12" s="3">
        <f>dataset!F11-AVERAGE(dataset!$B$5:$B$14)</f>
        <v>-6.3923999999999995E-2</v>
      </c>
    </row>
    <row r="13" spans="2:12" ht="20.100000000000001" customHeight="1" x14ac:dyDescent="0.25">
      <c r="B13" s="3">
        <f>dataset!B12-AVERAGE(dataset!$B$5:$B$14)</f>
        <v>-1.1623999999999999E-2</v>
      </c>
      <c r="C13" s="3">
        <f>dataset!C12-AVERAGE(dataset!$B$5:$B$14)</f>
        <v>6.7886000000000002E-2</v>
      </c>
      <c r="D13" s="3">
        <f>dataset!D12-AVERAGE(dataset!$B$5:$B$14)</f>
        <v>2.8059999999999995E-3</v>
      </c>
      <c r="E13" s="3">
        <f>dataset!E12-AVERAGE(dataset!$B$5:$B$14)</f>
        <v>-5.5064000000000002E-2</v>
      </c>
      <c r="F13" s="3">
        <f>dataset!F12-AVERAGE(dataset!$B$5:$B$14)</f>
        <v>1.3975999999999999E-2</v>
      </c>
    </row>
    <row r="14" spans="2:12" ht="20.100000000000001" customHeight="1" x14ac:dyDescent="0.25">
      <c r="B14" s="3">
        <f>dataset!B13-AVERAGE(dataset!$B$5:$B$14)</f>
        <v>5.6555999999999995E-2</v>
      </c>
      <c r="C14" s="3">
        <f>dataset!C13-AVERAGE(dataset!$B$5:$B$14)</f>
        <v>-1.3913999999999999E-2</v>
      </c>
      <c r="D14" s="3">
        <f>dataset!D13-AVERAGE(dataset!$B$5:$B$14)</f>
        <v>4.4786000000000006E-2</v>
      </c>
      <c r="E14" s="3">
        <f>dataset!E13-AVERAGE(dataset!$B$5:$B$14)</f>
        <v>2.7536000000000001E-2</v>
      </c>
      <c r="F14" s="3">
        <f>dataset!F13-AVERAGE(dataset!$B$5:$B$14)</f>
        <v>-9.7584000000000004E-2</v>
      </c>
    </row>
    <row r="15" spans="2:12" ht="20.100000000000001" customHeight="1" x14ac:dyDescent="0.25">
      <c r="B15" s="3">
        <f>dataset!B14-AVERAGE(dataset!$B$5:$B$14)</f>
        <v>-8.6774000000000004E-2</v>
      </c>
      <c r="C15" s="3">
        <f>dataset!C14-AVERAGE(dataset!$B$5:$B$14)</f>
        <v>2.6376E-2</v>
      </c>
      <c r="D15" s="3">
        <f>dataset!D14-AVERAGE(dataset!$B$5:$B$14)</f>
        <v>-2.8640000000000002E-3</v>
      </c>
      <c r="E15" s="3">
        <f>dataset!E14-AVERAGE(dataset!$B$5:$B$14)</f>
        <v>6.0495999999999994E-2</v>
      </c>
      <c r="F15" s="3">
        <f>dataset!F14-AVERAGE(dataset!$B$5:$B$14)</f>
        <v>7.0975999999999997E-2</v>
      </c>
    </row>
  </sheetData>
  <mergeCells count="3">
    <mergeCell ref="B4:F4"/>
    <mergeCell ref="H4:L4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27C3-6E77-4595-8E82-D3AD1EA706DD}">
  <dimension ref="B2:J17"/>
  <sheetViews>
    <sheetView showGridLines="0" workbookViewId="0">
      <selection activeCell="D9" sqref="D9"/>
    </sheetView>
  </sheetViews>
  <sheetFormatPr defaultRowHeight="20.100000000000001" customHeight="1" x14ac:dyDescent="0.25"/>
  <cols>
    <col min="1" max="1" width="5.140625" style="1" customWidth="1"/>
    <col min="2" max="2" width="14.5703125" style="1" customWidth="1"/>
    <col min="3" max="3" width="14.7109375" style="1" customWidth="1"/>
    <col min="4" max="4" width="13.5703125" style="1" customWidth="1"/>
    <col min="5" max="5" width="13.85546875" style="1" customWidth="1"/>
    <col min="6" max="6" width="14.5703125" style="1" bestFit="1" customWidth="1"/>
    <col min="7" max="16384" width="9.140625" style="1"/>
  </cols>
  <sheetData>
    <row r="2" spans="2:10" ht="20.100000000000001" customHeight="1" thickBot="1" x14ac:dyDescent="0.3">
      <c r="B2" s="18" t="s">
        <v>15</v>
      </c>
      <c r="C2" s="18"/>
      <c r="D2" s="18"/>
      <c r="E2" s="18"/>
      <c r="F2" s="18"/>
    </row>
    <row r="3" spans="2:10" ht="20.100000000000001" customHeight="1" thickTop="1" x14ac:dyDescent="0.25"/>
    <row r="4" spans="2:10" ht="20.100000000000001" customHeight="1" x14ac:dyDescent="0.25">
      <c r="B4" s="5" t="s">
        <v>0</v>
      </c>
      <c r="C4" s="5" t="s">
        <v>3</v>
      </c>
      <c r="D4" s="5" t="s">
        <v>2</v>
      </c>
      <c r="E4" s="5" t="s">
        <v>4</v>
      </c>
      <c r="F4" s="5" t="s">
        <v>1</v>
      </c>
      <c r="G4" s="2"/>
      <c r="H4" s="2"/>
      <c r="I4" s="2"/>
      <c r="J4" s="2"/>
    </row>
    <row r="5" spans="2:10" ht="20.100000000000001" customHeight="1" x14ac:dyDescent="0.25">
      <c r="B5" s="6">
        <f>xtx!H6/10</f>
        <v>2.6645107039999999E-3</v>
      </c>
      <c r="C5" s="6">
        <f>xtx!I6/10</f>
        <v>-6.2822631000000002E-4</v>
      </c>
      <c r="D5" s="6">
        <f>xtx!J6/10</f>
        <v>4.1607760999999983E-4</v>
      </c>
      <c r="E5" s="6">
        <f>xtx!K6/10</f>
        <v>1.1709295200000024E-4</v>
      </c>
      <c r="F5" s="6">
        <f>xtx!L6/10</f>
        <v>-1.4208500659999999E-3</v>
      </c>
    </row>
    <row r="6" spans="2:10" ht="20.100000000000001" customHeight="1" x14ac:dyDescent="0.25">
      <c r="B6" s="6">
        <f>xtx!H7/10</f>
        <v>-6.2822631000000002E-4</v>
      </c>
      <c r="C6" s="6">
        <f>xtx!I7/10</f>
        <v>1.6345642460000001E-3</v>
      </c>
      <c r="D6" s="6">
        <f>xtx!J7/10</f>
        <v>-1.7372098399999998E-4</v>
      </c>
      <c r="E6" s="6">
        <f>xtx!K7/10</f>
        <v>-2.640558220000001E-4</v>
      </c>
      <c r="F6" s="6">
        <f>xtx!L7/10</f>
        <v>7.168726E-4</v>
      </c>
    </row>
    <row r="7" spans="2:10" ht="20.100000000000001" customHeight="1" x14ac:dyDescent="0.25">
      <c r="B7" s="6">
        <f>xtx!H8/10</f>
        <v>4.1607760999999983E-4</v>
      </c>
      <c r="C7" s="6">
        <f>xtx!I8/10</f>
        <v>-1.7372098399999998E-4</v>
      </c>
      <c r="D7" s="6">
        <f>xtx!J8/10</f>
        <v>2.9662932160000001E-3</v>
      </c>
      <c r="E7" s="6">
        <f>xtx!K8/10</f>
        <v>6.0467988000000113E-5</v>
      </c>
      <c r="F7" s="6">
        <f>xtx!L8/10</f>
        <v>1.5138462999999999E-4</v>
      </c>
    </row>
    <row r="8" spans="2:10" ht="20.100000000000001" customHeight="1" x14ac:dyDescent="0.25">
      <c r="B8" s="6">
        <f>xtx!H9/10</f>
        <v>1.1709295200000024E-4</v>
      </c>
      <c r="C8" s="6">
        <f>xtx!I9/10</f>
        <v>-2.640558220000001E-4</v>
      </c>
      <c r="D8" s="6">
        <f>xtx!J9/10</f>
        <v>6.0467988000000113E-5</v>
      </c>
      <c r="E8" s="6">
        <f>xtx!K9/10</f>
        <v>2.7651230299999994E-3</v>
      </c>
      <c r="F8" s="6">
        <f>xtx!L9/10</f>
        <v>-1.0733760779999997E-3</v>
      </c>
    </row>
    <row r="9" spans="2:10" ht="20.100000000000001" customHeight="1" x14ac:dyDescent="0.25">
      <c r="B9" s="6">
        <f>xtx!H10/10</f>
        <v>-1.4208500659999999E-3</v>
      </c>
      <c r="C9" s="6">
        <f>xtx!I10/10</f>
        <v>7.168726E-4</v>
      </c>
      <c r="D9" s="6">
        <f>xtx!J10/10</f>
        <v>1.5138462999999999E-4</v>
      </c>
      <c r="E9" s="6">
        <f>xtx!K10/10</f>
        <v>-1.0733760779999997E-3</v>
      </c>
      <c r="F9" s="6">
        <f>xtx!L10/10</f>
        <v>3.4881853439999999E-3</v>
      </c>
    </row>
    <row r="11" spans="2:10" ht="9" customHeight="1" x14ac:dyDescent="0.25"/>
    <row r="12" spans="2:10" ht="20.100000000000001" customHeight="1" x14ac:dyDescent="0.25">
      <c r="B12" s="2"/>
    </row>
    <row r="13" spans="2:10" ht="20.100000000000001" customHeight="1" x14ac:dyDescent="0.25">
      <c r="B13" s="2"/>
    </row>
    <row r="14" spans="2:10" ht="20.100000000000001" customHeight="1" x14ac:dyDescent="0.25">
      <c r="B14" s="2"/>
    </row>
    <row r="15" spans="2:10" ht="20.100000000000001" customHeight="1" x14ac:dyDescent="0.25">
      <c r="B15" s="2"/>
    </row>
    <row r="16" spans="2:10" ht="20.100000000000001" customHeight="1" x14ac:dyDescent="0.25">
      <c r="B16" s="2"/>
    </row>
    <row r="17" spans="2:2" ht="20.100000000000001" customHeight="1" x14ac:dyDescent="0.25">
      <c r="B17" s="2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23D9-B8BF-46CD-B9CF-701E35B57D4A}">
  <dimension ref="B2:G12"/>
  <sheetViews>
    <sheetView showGridLines="0" workbookViewId="0">
      <selection activeCell="C12" sqref="C12"/>
    </sheetView>
  </sheetViews>
  <sheetFormatPr defaultRowHeight="20.100000000000001" customHeight="1" x14ac:dyDescent="0.25"/>
  <cols>
    <col min="1" max="1" width="4.140625" style="1" customWidth="1"/>
    <col min="2" max="2" width="27.7109375" style="1" customWidth="1"/>
    <col min="3" max="3" width="21.85546875" style="1" customWidth="1"/>
    <col min="4" max="10" width="13.7109375" style="1" bestFit="1" customWidth="1"/>
    <col min="11" max="16384" width="9.140625" style="1"/>
  </cols>
  <sheetData>
    <row r="2" spans="2:7" ht="20.100000000000001" customHeight="1" thickBot="1" x14ac:dyDescent="0.3">
      <c r="B2" s="19" t="s">
        <v>16</v>
      </c>
      <c r="C2" s="19"/>
    </row>
    <row r="3" spans="2:7" ht="20.100000000000001" customHeight="1" thickTop="1" x14ac:dyDescent="0.25"/>
    <row r="4" spans="2:7" ht="20.100000000000001" customHeight="1" x14ac:dyDescent="0.25">
      <c r="B4" s="4" t="s">
        <v>0</v>
      </c>
      <c r="C4" s="12">
        <v>0.26911062625960991</v>
      </c>
    </row>
    <row r="5" spans="2:7" ht="15.75" x14ac:dyDescent="0.25">
      <c r="B5" s="4" t="s">
        <v>3</v>
      </c>
      <c r="C5" s="12">
        <v>0.24531551816010927</v>
      </c>
    </row>
    <row r="6" spans="2:7" ht="20.100000000000001" customHeight="1" x14ac:dyDescent="0.25">
      <c r="B6" s="4" t="s">
        <v>2</v>
      </c>
      <c r="C6" s="12">
        <v>6.8328379455031826E-2</v>
      </c>
    </row>
    <row r="7" spans="2:7" ht="20.100000000000001" customHeight="1" x14ac:dyDescent="0.25">
      <c r="B7" s="4" t="s">
        <v>4</v>
      </c>
      <c r="C7" s="12">
        <v>0.20669655142571342</v>
      </c>
    </row>
    <row r="8" spans="2:7" ht="20.100000000000001" customHeight="1" x14ac:dyDescent="0.25">
      <c r="B8" s="4" t="s">
        <v>1</v>
      </c>
      <c r="C8" s="12">
        <v>0.21054892469953526</v>
      </c>
    </row>
    <row r="9" spans="2:7" ht="20.100000000000001" customHeight="1" x14ac:dyDescent="0.25">
      <c r="B9" s="4" t="s">
        <v>5</v>
      </c>
      <c r="C9" s="8">
        <f>SUM(C4:C8)</f>
        <v>0.99999999999999956</v>
      </c>
    </row>
    <row r="11" spans="2:7" ht="20.100000000000001" customHeight="1" x14ac:dyDescent="0.25">
      <c r="B11" s="4" t="s">
        <v>6</v>
      </c>
      <c r="C11" s="3">
        <f t="array" ref="C11:G11">MMULT(TRANSPOSE(C4:C8),variance!B5:F9)</f>
        <v>3.1640864610732634E-4</v>
      </c>
      <c r="D11" s="7">
        <v>3.1640885322783903E-4</v>
      </c>
      <c r="E11" s="3">
        <v>3.1640885708598081E-4</v>
      </c>
      <c r="F11" s="3">
        <v>3.1640886202284418E-4</v>
      </c>
      <c r="G11" s="3">
        <v>3.1640852831023726E-4</v>
      </c>
    </row>
    <row r="12" spans="2:7" ht="20.100000000000001" customHeight="1" x14ac:dyDescent="0.25">
      <c r="B12" s="4" t="s">
        <v>7</v>
      </c>
      <c r="C12" s="3" cm="1">
        <f t="array" ref="C12">MMULT(_xlfn.ANCHORARRAY(C11),C4:C8)</f>
        <v>3.1640873115997416E-4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A3E8-B6D5-44E9-8F5E-DB8DC2FA6F48}">
  <dimension ref="B2:I16"/>
  <sheetViews>
    <sheetView showGridLines="0" tabSelected="1" topLeftCell="D1" workbookViewId="0">
      <selection activeCell="L14" sqref="L14"/>
    </sheetView>
  </sheetViews>
  <sheetFormatPr defaultRowHeight="20.100000000000001" customHeight="1" x14ac:dyDescent="0.25"/>
  <cols>
    <col min="1" max="1" width="4.28515625" style="1" customWidth="1"/>
    <col min="2" max="2" width="10.42578125" style="1" bestFit="1" customWidth="1"/>
    <col min="3" max="3" width="9.7109375" style="1" bestFit="1" customWidth="1"/>
    <col min="4" max="4" width="18.5703125" style="1" bestFit="1" customWidth="1"/>
    <col min="5" max="5" width="3.140625" style="1" customWidth="1"/>
    <col min="6" max="6" width="20.28515625" style="1" bestFit="1" customWidth="1"/>
    <col min="7" max="7" width="8.5703125" style="1" customWidth="1"/>
    <col min="8" max="8" width="8.7109375" style="1" customWidth="1"/>
    <col min="9" max="9" width="18.7109375" style="1" bestFit="1" customWidth="1"/>
    <col min="10" max="16384" width="9.140625" style="1"/>
  </cols>
  <sheetData>
    <row r="2" spans="2:9" ht="20.100000000000001" customHeight="1" thickBot="1" x14ac:dyDescent="0.3">
      <c r="B2" s="18" t="s">
        <v>10</v>
      </c>
      <c r="C2" s="18"/>
      <c r="D2" s="18"/>
      <c r="E2" s="18"/>
      <c r="F2" s="18"/>
      <c r="G2" s="18"/>
      <c r="H2" s="18"/>
      <c r="I2" s="18"/>
    </row>
    <row r="3" spans="2:9" ht="20.100000000000001" customHeight="1" thickTop="1" x14ac:dyDescent="0.25"/>
    <row r="4" spans="2:9" ht="20.100000000000001" customHeight="1" x14ac:dyDescent="0.25">
      <c r="B4" s="4" t="s">
        <v>3</v>
      </c>
      <c r="C4" s="4" t="s">
        <v>2</v>
      </c>
      <c r="D4" s="4" t="s">
        <v>11</v>
      </c>
      <c r="F4" s="17" t="s">
        <v>3</v>
      </c>
      <c r="G4" s="16">
        <v>0.38620396238231047</v>
      </c>
    </row>
    <row r="5" spans="2:9" ht="20.100000000000001" customHeight="1" x14ac:dyDescent="0.25">
      <c r="B5" s="8">
        <v>0.182</v>
      </c>
      <c r="C5" s="8">
        <v>0.223</v>
      </c>
      <c r="D5" s="8">
        <f>B5*$G$4+C5*$G$5</f>
        <v>0.20716563754232525</v>
      </c>
      <c r="F5" s="17" t="s">
        <v>2</v>
      </c>
      <c r="G5" s="16">
        <f>1-G4</f>
        <v>0.61379603761768953</v>
      </c>
    </row>
    <row r="6" spans="2:9" ht="20.100000000000001" customHeight="1" x14ac:dyDescent="0.25">
      <c r="B6" s="8">
        <v>0.24879999999999999</v>
      </c>
      <c r="C6" s="8">
        <v>0.11899999999999999</v>
      </c>
      <c r="D6" s="8">
        <f t="shared" ref="D6:D14" si="0">B6*$G$4+C6*$G$5</f>
        <v>0.16912927431722388</v>
      </c>
    </row>
    <row r="7" spans="2:9" ht="20.100000000000001" customHeight="1" x14ac:dyDescent="0.25">
      <c r="B7" s="9">
        <v>0.221</v>
      </c>
      <c r="C7" s="8">
        <v>-2.35E-2</v>
      </c>
      <c r="D7" s="8">
        <f t="shared" si="0"/>
        <v>7.092686880247491E-2</v>
      </c>
      <c r="G7" s="4" t="s">
        <v>3</v>
      </c>
      <c r="H7" s="4" t="s">
        <v>2</v>
      </c>
      <c r="I7" s="4" t="s">
        <v>11</v>
      </c>
    </row>
    <row r="8" spans="2:9" ht="20.100000000000001" customHeight="1" x14ac:dyDescent="0.25">
      <c r="B8" s="9">
        <v>0.14230000000000001</v>
      </c>
      <c r="C8" s="8">
        <v>0.70199999999999996</v>
      </c>
      <c r="D8" s="8">
        <f t="shared" si="0"/>
        <v>0.48584164225462079</v>
      </c>
      <c r="F8" s="17" t="s">
        <v>12</v>
      </c>
      <c r="G8" s="8">
        <f>AVERAGE(B5:B14)</f>
        <v>0.16572999999999999</v>
      </c>
      <c r="H8" s="8">
        <f t="shared" ref="H8:I8" si="1">AVERAGE(C5:C14)</f>
        <v>0.11463999999999999</v>
      </c>
      <c r="I8" s="8">
        <f t="shared" si="1"/>
        <v>0.13437116043811223</v>
      </c>
    </row>
    <row r="9" spans="2:9" ht="20.100000000000001" customHeight="1" x14ac:dyDescent="0.25">
      <c r="B9" s="9">
        <v>-0.43219999999999997</v>
      </c>
      <c r="C9" s="8">
        <v>-0.13800000000000001</v>
      </c>
      <c r="D9" s="8">
        <f t="shared" si="0"/>
        <v>-0.25162120573287572</v>
      </c>
      <c r="F9" s="17" t="s">
        <v>7</v>
      </c>
      <c r="G9" s="8">
        <f>_xlfn.VAR.P(B5:B14)</f>
        <v>9.4110796100000005E-2</v>
      </c>
      <c r="H9" s="8">
        <f t="shared" ref="H9:I9" si="2">_xlfn.VAR.P(C5:C14)</f>
        <v>5.90781784E-2</v>
      </c>
      <c r="I9" s="8">
        <f t="shared" si="2"/>
        <v>3.6119392996459013E-2</v>
      </c>
    </row>
    <row r="10" spans="2:9" ht="20.100000000000001" customHeight="1" x14ac:dyDescent="0.25">
      <c r="B10" s="9">
        <v>0.90210000000000001</v>
      </c>
      <c r="C10" s="11">
        <v>-3.3300000000000003E-2</v>
      </c>
      <c r="D10" s="8">
        <f t="shared" si="0"/>
        <v>0.32795518641241322</v>
      </c>
      <c r="F10" s="17" t="s">
        <v>13</v>
      </c>
      <c r="G10" s="8">
        <f>_xlfn.STDEV.P(B5:B14)</f>
        <v>0.30677482963893893</v>
      </c>
      <c r="H10" s="8">
        <f t="shared" ref="H10:I10" si="3">_xlfn.STDEV.P(C5:C14)</f>
        <v>0.24306003044515567</v>
      </c>
      <c r="I10" s="8">
        <f t="shared" si="3"/>
        <v>0.19005102734912804</v>
      </c>
    </row>
    <row r="11" spans="2:9" ht="20.100000000000001" customHeight="1" x14ac:dyDescent="0.25">
      <c r="B11" s="9">
        <v>8.2299999999999998E-2</v>
      </c>
      <c r="C11" s="8">
        <v>0.20730000000000001</v>
      </c>
      <c r="D11" s="8">
        <f t="shared" si="0"/>
        <v>0.15902450470221119</v>
      </c>
    </row>
    <row r="12" spans="2:9" ht="20.100000000000001" customHeight="1" x14ac:dyDescent="0.25">
      <c r="B12" s="9">
        <v>0.18440000000000001</v>
      </c>
      <c r="C12" s="8">
        <v>-0.20300000000000001</v>
      </c>
      <c r="D12" s="8">
        <f t="shared" si="0"/>
        <v>-5.3384584973092924E-2</v>
      </c>
    </row>
    <row r="13" spans="2:9" ht="20.100000000000001" customHeight="1" x14ac:dyDescent="0.25">
      <c r="B13" s="9">
        <v>2.9499999999999998E-2</v>
      </c>
      <c r="C13" s="8">
        <v>0.24060000000000001</v>
      </c>
      <c r="D13" s="8">
        <f t="shared" si="0"/>
        <v>0.15907234354109426</v>
      </c>
    </row>
    <row r="14" spans="2:9" ht="20.100000000000001" customHeight="1" x14ac:dyDescent="0.25">
      <c r="B14" s="9">
        <v>9.7100000000000006E-2</v>
      </c>
      <c r="C14" s="8">
        <v>5.2299999999999999E-2</v>
      </c>
      <c r="D14" s="8">
        <f t="shared" si="0"/>
        <v>6.9601937514727513E-2</v>
      </c>
      <c r="I14" s="24"/>
    </row>
    <row r="15" spans="2:9" ht="20.100000000000001" customHeight="1" x14ac:dyDescent="0.25">
      <c r="C15" s="10"/>
      <c r="I15" s="24"/>
    </row>
    <row r="16" spans="2:9" ht="20.100000000000001" customHeight="1" x14ac:dyDescent="0.25">
      <c r="I16" s="24"/>
    </row>
  </sheetData>
  <mergeCells count="1"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</vt:lpstr>
      <vt:lpstr>xtx</vt:lpstr>
      <vt:lpstr>variance</vt:lpstr>
      <vt:lpstr>weighting</vt:lpstr>
      <vt:lpstr>minimum variance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Nahian</cp:lastModifiedBy>
  <dcterms:created xsi:type="dcterms:W3CDTF">2015-06-05T18:17:20Z</dcterms:created>
  <dcterms:modified xsi:type="dcterms:W3CDTF">2022-10-19T07:37:17Z</dcterms:modified>
</cp:coreProperties>
</file>