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5F4C513-ACFB-4A4C-8695-F12A84AE618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8" r:id="rId1"/>
    <sheet name="Sheet2" sheetId="9" r:id="rId2"/>
    <sheet name="Sheet3" sheetId="10" r:id="rId3"/>
    <sheet name="Sheet4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9" l="1"/>
  <c r="E7" i="9" s="1"/>
  <c r="D10" i="9"/>
  <c r="E10" i="9" s="1"/>
  <c r="D11" i="9"/>
  <c r="E11" i="9" s="1"/>
  <c r="F11" i="9" s="1"/>
  <c r="E8" i="9"/>
  <c r="F8" i="9"/>
  <c r="D8" i="9"/>
  <c r="D9" i="9" s="1"/>
  <c r="D15" i="9"/>
  <c r="E15" i="9"/>
  <c r="F15" i="9"/>
  <c r="D16" i="9"/>
  <c r="E16" i="9"/>
  <c r="F16" i="9"/>
  <c r="D18" i="9"/>
  <c r="I13" i="9" s="1"/>
  <c r="D21" i="9"/>
  <c r="E21" i="9" s="1"/>
  <c r="D22" i="9"/>
  <c r="E22" i="9" s="1"/>
  <c r="F22" i="9" s="1"/>
  <c r="C17" i="9"/>
  <c r="C19" i="9" s="1"/>
  <c r="C24" i="9" s="1"/>
  <c r="C12" i="9"/>
  <c r="C9" i="9"/>
  <c r="E14" i="8"/>
  <c r="E15" i="8" s="1"/>
  <c r="E13" i="8"/>
  <c r="D13" i="8"/>
  <c r="D15" i="8" s="1"/>
  <c r="C13" i="8"/>
  <c r="D12" i="8"/>
  <c r="E12" i="8"/>
  <c r="C12" i="8"/>
  <c r="C15" i="8"/>
  <c r="E10" i="8"/>
  <c r="D10" i="8"/>
  <c r="C10" i="8"/>
  <c r="D17" i="9" l="1"/>
  <c r="D19" i="9" s="1"/>
  <c r="F10" i="9"/>
  <c r="F12" i="9" s="1"/>
  <c r="E12" i="9"/>
  <c r="F7" i="9"/>
  <c r="F9" i="9" s="1"/>
  <c r="F13" i="9" s="1"/>
  <c r="E9" i="9"/>
  <c r="D23" i="9"/>
  <c r="D12" i="9"/>
  <c r="D13" i="9" s="1"/>
  <c r="D24" i="9"/>
  <c r="E18" i="9"/>
  <c r="E17" i="9"/>
  <c r="F17" i="9"/>
  <c r="F21" i="9"/>
  <c r="F23" i="9" s="1"/>
  <c r="E23" i="9"/>
  <c r="C13" i="9"/>
  <c r="C25" i="9" s="1"/>
  <c r="F18" i="9" l="1"/>
  <c r="J13" i="9"/>
  <c r="E13" i="9"/>
  <c r="D25" i="9"/>
  <c r="E19" i="9"/>
  <c r="E24" i="9" s="1"/>
  <c r="F19" i="9" l="1"/>
  <c r="F24" i="9" s="1"/>
  <c r="K13" i="9"/>
  <c r="F25" i="9"/>
  <c r="E25" i="9"/>
</calcChain>
</file>

<file path=xl/sharedStrings.xml><?xml version="1.0" encoding="utf-8"?>
<sst xmlns="http://schemas.openxmlformats.org/spreadsheetml/2006/main" count="71" uniqueCount="43">
  <si>
    <t>Depreciation</t>
  </si>
  <si>
    <t>Net Revenue</t>
  </si>
  <si>
    <t>Net Income</t>
  </si>
  <si>
    <t>Year</t>
  </si>
  <si>
    <t>Useful Life (Years)</t>
  </si>
  <si>
    <t>Assets</t>
  </si>
  <si>
    <t>Accounts Receivable</t>
  </si>
  <si>
    <t>Fixed Asset</t>
  </si>
  <si>
    <t>Accumulated Depreciation</t>
  </si>
  <si>
    <t>Total Asset</t>
  </si>
  <si>
    <t>Liabilities</t>
  </si>
  <si>
    <t>Accounts Payable</t>
  </si>
  <si>
    <t>Long Term Debt</t>
  </si>
  <si>
    <t>Total Current Assets</t>
  </si>
  <si>
    <t>Net Fixed Assets</t>
  </si>
  <si>
    <t>Total Liabilities</t>
  </si>
  <si>
    <t>Total Current Liabilities</t>
  </si>
  <si>
    <t>Equity</t>
  </si>
  <si>
    <t>Common Stock</t>
  </si>
  <si>
    <t>Retained Earnings</t>
  </si>
  <si>
    <t>Total Shareholders' Equity</t>
  </si>
  <si>
    <t>Liabilities &amp; Shareholders' Equity</t>
  </si>
  <si>
    <t>Accounts Receivables</t>
  </si>
  <si>
    <t>Debt Payments</t>
  </si>
  <si>
    <t>Interest Rate</t>
  </si>
  <si>
    <t>Interest Payment</t>
  </si>
  <si>
    <t>Net Borrowings</t>
  </si>
  <si>
    <t>Net Cash Flow</t>
  </si>
  <si>
    <t>Balance Sheet</t>
  </si>
  <si>
    <t>Logistics</t>
  </si>
  <si>
    <t>Balance Verification</t>
  </si>
  <si>
    <t>Data Servers</t>
  </si>
  <si>
    <t>Customized Application</t>
  </si>
  <si>
    <t>Capital Expenditure</t>
  </si>
  <si>
    <t>Capital Expenditure &amp; Depreciation</t>
  </si>
  <si>
    <t>Total Capital Expenditure</t>
  </si>
  <si>
    <t>Total Depreciation</t>
  </si>
  <si>
    <t>Unearned Revenue</t>
  </si>
  <si>
    <t>Cash and Cash Equivalents</t>
  </si>
  <si>
    <t>Making Pro Forma Balance Sheet</t>
  </si>
  <si>
    <t>Cash Flow and Income Statement</t>
  </si>
  <si>
    <t>Projecting Capital Expenditures and Depreciation</t>
  </si>
  <si>
    <t>Calculating Interest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</si>
</sst>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sz val="15"/>
      <color rgb="FFC0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20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9999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0" fontId="9" fillId="0" borderId="6" applyNumberFormat="0" applyFill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7" borderId="6" xfId="2" applyFont="1" applyFill="1" applyAlignment="1">
      <alignment horizontal="center" vertical="center"/>
    </xf>
    <xf numFmtId="0" fontId="13" fillId="5" borderId="2" xfId="1" applyFont="1" applyFill="1" applyAlignment="1">
      <alignment horizontal="center" vertical="center"/>
    </xf>
    <xf numFmtId="0" fontId="15" fillId="2" borderId="2" xfId="1" applyFont="1" applyFill="1" applyAlignment="1">
      <alignment horizontal="center" vertical="center"/>
    </xf>
    <xf numFmtId="0" fontId="12" fillId="4" borderId="6" xfId="2" applyFont="1" applyFill="1" applyAlignment="1">
      <alignment horizontal="center" vertical="center"/>
    </xf>
    <xf numFmtId="0" fontId="12" fillId="5" borderId="6" xfId="2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5" fontId="13" fillId="2" borderId="1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20" fillId="2" borderId="6" xfId="2" applyFont="1" applyFill="1" applyAlignment="1">
      <alignment horizontal="center" vertical="center"/>
    </xf>
    <xf numFmtId="0" fontId="21" fillId="5" borderId="2" xfId="1" applyFont="1" applyFill="1" applyAlignment="1">
      <alignment horizontal="center" vertical="center"/>
    </xf>
  </cellXfs>
  <cellStyles count="3">
    <cellStyle name="Heading 1" xfId="2" builtinId="16" customBuiltin="1"/>
    <cellStyle name="Heading 2" xfId="1" builtinId="17" customBuiltin="1"/>
    <cellStyle name="Normal" xfId="0" builtinId="0"/>
  </cellStyles>
  <dxfs count="0"/>
  <tableStyles count="0" defaultTableStyle="TableStyleMedium2" defaultPivotStyle="PivotStyleLight16"/>
  <colors>
    <mruColors>
      <color rgb="FFFFCCEC"/>
      <color rgb="FFECFFCC"/>
      <color rgb="FFD9D9FF"/>
      <color rgb="FFEFF9FF"/>
      <color rgb="FFE1F4FF"/>
      <color rgb="FF0000FF"/>
      <color rgb="FFC1C1FF"/>
      <color rgb="FF9999FF"/>
      <color rgb="FFFFBA8F"/>
      <color rgb="FFFFD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ED3D-ADF0-472A-A07F-956ED1AEC763}">
  <dimension ref="B2:H16"/>
  <sheetViews>
    <sheetView showGridLines="0" zoomScale="90" zoomScaleNormal="90" workbookViewId="0">
      <selection activeCell="M19" sqref="M19"/>
    </sheetView>
  </sheetViews>
  <sheetFormatPr defaultRowHeight="20.100000000000001" customHeight="1" x14ac:dyDescent="0.25"/>
  <cols>
    <col min="1" max="1" width="3.140625" customWidth="1"/>
    <col min="2" max="2" width="28.85546875" customWidth="1"/>
    <col min="3" max="3" width="20.28515625" customWidth="1"/>
    <col min="4" max="4" width="19.140625" customWidth="1"/>
    <col min="5" max="5" width="21.7109375" customWidth="1"/>
    <col min="6" max="6" width="1.28515625" customWidth="1"/>
    <col min="7" max="7" width="23.140625" bestFit="1" customWidth="1"/>
    <col min="8" max="8" width="16.85546875" customWidth="1"/>
    <col min="9" max="9" width="13.28515625" customWidth="1"/>
  </cols>
  <sheetData>
    <row r="2" spans="2:8" ht="20.100000000000001" customHeight="1" thickBot="1" x14ac:dyDescent="0.3">
      <c r="B2" s="27" t="s">
        <v>41</v>
      </c>
      <c r="C2" s="27"/>
      <c r="D2" s="27"/>
      <c r="E2" s="27"/>
      <c r="F2" s="27"/>
      <c r="G2" s="27"/>
      <c r="H2" s="27"/>
    </row>
    <row r="3" spans="2:8" ht="20.100000000000001" customHeight="1" thickTop="1" x14ac:dyDescent="0.25">
      <c r="B3" s="1"/>
      <c r="C3" s="1"/>
      <c r="D3" s="1"/>
      <c r="E3" s="1"/>
      <c r="F3" s="1"/>
      <c r="G3" s="1"/>
      <c r="H3" s="1"/>
    </row>
    <row r="4" spans="2:8" ht="20.100000000000001" customHeight="1" x14ac:dyDescent="0.25">
      <c r="B4" s="23" t="s">
        <v>34</v>
      </c>
      <c r="C4" s="24"/>
      <c r="D4" s="24"/>
      <c r="E4" s="25"/>
      <c r="F4" s="1"/>
      <c r="G4" s="26" t="s">
        <v>4</v>
      </c>
      <c r="H4" s="26"/>
    </row>
    <row r="5" spans="2:8" ht="20.100000000000001" customHeight="1" x14ac:dyDescent="0.25">
      <c r="B5" s="16" t="s">
        <v>3</v>
      </c>
      <c r="C5" s="16">
        <v>2022</v>
      </c>
      <c r="D5" s="16">
        <v>2023</v>
      </c>
      <c r="E5" s="16">
        <v>2024</v>
      </c>
      <c r="F5" s="1"/>
      <c r="G5" s="14" t="s">
        <v>31</v>
      </c>
      <c r="H5" s="15">
        <v>7</v>
      </c>
    </row>
    <row r="6" spans="2:8" ht="20.100000000000001" customHeight="1" x14ac:dyDescent="0.25">
      <c r="B6" s="9" t="s">
        <v>33</v>
      </c>
      <c r="C6" s="9"/>
      <c r="D6" s="9"/>
      <c r="E6" s="9"/>
      <c r="F6" s="1"/>
      <c r="G6" s="14" t="s">
        <v>32</v>
      </c>
      <c r="H6" s="15">
        <v>4</v>
      </c>
    </row>
    <row r="7" spans="2:8" ht="20.100000000000001" customHeight="1" x14ac:dyDescent="0.25">
      <c r="B7" s="9" t="s">
        <v>31</v>
      </c>
      <c r="C7" s="13">
        <v>82000</v>
      </c>
      <c r="D7" s="9"/>
      <c r="E7" s="9"/>
      <c r="F7" s="1"/>
      <c r="G7" s="14" t="s">
        <v>29</v>
      </c>
      <c r="H7" s="15">
        <v>5</v>
      </c>
    </row>
    <row r="8" spans="2:8" ht="20.100000000000001" customHeight="1" x14ac:dyDescent="0.25">
      <c r="B8" s="9" t="s">
        <v>32</v>
      </c>
      <c r="C8" s="13">
        <v>62000</v>
      </c>
      <c r="D8" s="13">
        <v>108000</v>
      </c>
      <c r="E8" s="13">
        <v>108000</v>
      </c>
      <c r="F8" s="1"/>
      <c r="G8" s="1"/>
      <c r="H8" s="1"/>
    </row>
    <row r="9" spans="2:8" ht="20.100000000000001" customHeight="1" x14ac:dyDescent="0.25">
      <c r="B9" s="9" t="s">
        <v>29</v>
      </c>
      <c r="C9" s="9"/>
      <c r="D9" s="9"/>
      <c r="E9" s="13">
        <v>35000</v>
      </c>
      <c r="F9" s="1"/>
      <c r="G9" s="1"/>
      <c r="H9" s="1"/>
    </row>
    <row r="10" spans="2:8" ht="20.100000000000001" customHeight="1" x14ac:dyDescent="0.25">
      <c r="B10" s="9" t="s">
        <v>35</v>
      </c>
      <c r="C10" s="10">
        <f>SUM(C7:C9)</f>
        <v>144000</v>
      </c>
      <c r="D10" s="10">
        <f t="shared" ref="D10" si="0">SUM(D7:D9)</f>
        <v>108000</v>
      </c>
      <c r="E10" s="10">
        <f>SUM(E7:E9)</f>
        <v>143000</v>
      </c>
      <c r="F10" s="1"/>
      <c r="G10" s="1"/>
      <c r="H10" s="1"/>
    </row>
    <row r="11" spans="2:8" ht="20.100000000000001" customHeight="1" x14ac:dyDescent="0.25">
      <c r="B11" s="9" t="s">
        <v>0</v>
      </c>
      <c r="C11" s="9"/>
      <c r="D11" s="9"/>
      <c r="E11" s="9"/>
      <c r="F11" s="1"/>
      <c r="G11" s="1"/>
      <c r="H11" s="1"/>
    </row>
    <row r="12" spans="2:8" ht="20.100000000000001" customHeight="1" x14ac:dyDescent="0.25">
      <c r="B12" s="9" t="s">
        <v>31</v>
      </c>
      <c r="C12" s="10">
        <f>$C$7/$H$5</f>
        <v>11714.285714285714</v>
      </c>
      <c r="D12" s="10">
        <f t="shared" ref="D12:E12" si="1">$C$7/$H$5</f>
        <v>11714.285714285714</v>
      </c>
      <c r="E12" s="10">
        <f t="shared" si="1"/>
        <v>11714.285714285714</v>
      </c>
      <c r="F12" s="1"/>
      <c r="G12" s="1"/>
      <c r="H12" s="1"/>
    </row>
    <row r="13" spans="2:8" ht="20.100000000000001" customHeight="1" x14ac:dyDescent="0.25">
      <c r="B13" s="9" t="s">
        <v>32</v>
      </c>
      <c r="C13" s="10">
        <f>$C$8/$H$6</f>
        <v>15500</v>
      </c>
      <c r="D13" s="10">
        <f>$C$8/$H$6+$D$8/$H$6</f>
        <v>42500</v>
      </c>
      <c r="E13" s="22">
        <f>$C$8/$H$6+$D$8/$H$6+$E$8/H6</f>
        <v>69500</v>
      </c>
      <c r="F13" s="1"/>
      <c r="G13" s="1"/>
      <c r="H13" s="1"/>
    </row>
    <row r="14" spans="2:8" ht="20.100000000000001" customHeight="1" x14ac:dyDescent="0.25">
      <c r="B14" s="9" t="s">
        <v>29</v>
      </c>
      <c r="C14" s="10"/>
      <c r="D14" s="10"/>
      <c r="E14" s="10">
        <f>$E$9/H7</f>
        <v>7000</v>
      </c>
      <c r="F14" s="1"/>
      <c r="G14" s="1"/>
      <c r="H14" s="1"/>
    </row>
    <row r="15" spans="2:8" ht="20.100000000000001" customHeight="1" x14ac:dyDescent="0.25">
      <c r="B15" s="17" t="s">
        <v>36</v>
      </c>
      <c r="C15" s="18">
        <f>SUM(C12:C14)</f>
        <v>27214.285714285714</v>
      </c>
      <c r="D15" s="18">
        <f>SUM(D12:D14)</f>
        <v>54214.28571428571</v>
      </c>
      <c r="E15" s="18">
        <f>SUM(E12:E14)</f>
        <v>88214.28571428571</v>
      </c>
      <c r="F15" s="1"/>
      <c r="G15" s="1"/>
      <c r="H15" s="1"/>
    </row>
    <row r="16" spans="2:8" ht="93" customHeight="1" x14ac:dyDescent="0.25"/>
  </sheetData>
  <mergeCells count="3">
    <mergeCell ref="B4:E4"/>
    <mergeCell ref="G4:H4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0FED-CE41-4D59-AF07-8A1A93FDA244}">
  <dimension ref="B2:N33"/>
  <sheetViews>
    <sheetView showGridLines="0" tabSelected="1" zoomScale="75" zoomScaleNormal="75" workbookViewId="0">
      <selection activeCell="J47" sqref="J47"/>
    </sheetView>
  </sheetViews>
  <sheetFormatPr defaultRowHeight="20.100000000000001" customHeight="1" x14ac:dyDescent="0.25"/>
  <cols>
    <col min="1" max="1" width="4.140625" customWidth="1"/>
    <col min="2" max="2" width="45.140625" bestFit="1" customWidth="1"/>
    <col min="3" max="3" width="19.7109375" customWidth="1"/>
    <col min="4" max="4" width="19.42578125" customWidth="1"/>
    <col min="5" max="5" width="19.140625" customWidth="1"/>
    <col min="6" max="6" width="19.28515625" customWidth="1"/>
    <col min="7" max="7" width="40.42578125" customWidth="1"/>
    <col min="8" max="8" width="22.140625" customWidth="1"/>
    <col min="9" max="9" width="14" customWidth="1"/>
    <col min="10" max="10" width="14.28515625" customWidth="1"/>
    <col min="11" max="11" width="14.7109375" customWidth="1"/>
    <col min="12" max="12" width="10.5703125" customWidth="1"/>
    <col min="13" max="13" width="23.140625" bestFit="1" customWidth="1"/>
  </cols>
  <sheetData>
    <row r="2" spans="2:11" ht="20.100000000000001" customHeight="1" thickBot="1" x14ac:dyDescent="0.3">
      <c r="B2" s="45" t="s">
        <v>39</v>
      </c>
      <c r="C2" s="45"/>
      <c r="D2" s="45"/>
      <c r="E2" s="45"/>
      <c r="F2" s="45"/>
    </row>
    <row r="3" spans="2:11" ht="20.100000000000001" customHeight="1" thickTop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0.100000000000001" customHeight="1" thickBot="1" x14ac:dyDescent="0.3">
      <c r="B4" s="46" t="s">
        <v>28</v>
      </c>
      <c r="C4" s="46"/>
      <c r="D4" s="46"/>
      <c r="E4" s="46"/>
      <c r="F4" s="46"/>
      <c r="G4" s="1"/>
      <c r="H4" s="28" t="s">
        <v>42</v>
      </c>
      <c r="I4" s="28"/>
      <c r="J4" s="28"/>
      <c r="K4" s="28"/>
    </row>
    <row r="5" spans="2:11" ht="20.100000000000001" customHeight="1" thickTop="1" x14ac:dyDescent="0.25">
      <c r="B5" s="32" t="s">
        <v>3</v>
      </c>
      <c r="C5" s="33">
        <v>44561</v>
      </c>
      <c r="D5" s="32">
        <v>2022</v>
      </c>
      <c r="E5" s="32">
        <v>2023</v>
      </c>
      <c r="F5" s="32">
        <v>2024</v>
      </c>
      <c r="G5" s="1"/>
      <c r="H5" s="9" t="s">
        <v>3</v>
      </c>
      <c r="I5" s="9">
        <v>2022</v>
      </c>
      <c r="J5" s="9">
        <v>2023</v>
      </c>
      <c r="K5" s="9">
        <v>2024</v>
      </c>
    </row>
    <row r="6" spans="2:11" ht="20.100000000000001" customHeight="1" x14ac:dyDescent="0.25">
      <c r="B6" s="34" t="s">
        <v>5</v>
      </c>
      <c r="C6" s="35"/>
      <c r="D6" s="35"/>
      <c r="E6" s="35"/>
      <c r="F6" s="36"/>
      <c r="G6" s="1"/>
      <c r="H6" s="9" t="s">
        <v>1</v>
      </c>
      <c r="I6" s="10">
        <v>3417750</v>
      </c>
      <c r="J6" s="10">
        <v>4250400</v>
      </c>
      <c r="K6" s="10">
        <v>8533000</v>
      </c>
    </row>
    <row r="7" spans="2:11" ht="20.100000000000001" customHeight="1" x14ac:dyDescent="0.25">
      <c r="B7" s="37" t="s">
        <v>38</v>
      </c>
      <c r="C7" s="38">
        <v>4250000</v>
      </c>
      <c r="D7" s="38">
        <f>C7+C29</f>
        <v>4234205.2982142856</v>
      </c>
      <c r="E7" s="38">
        <f>D7+D29</f>
        <v>5525642.6439285716</v>
      </c>
      <c r="F7" s="38">
        <f>E7+E29</f>
        <v>5927608.6796428571</v>
      </c>
      <c r="G7" s="1"/>
      <c r="H7" s="9" t="s">
        <v>22</v>
      </c>
      <c r="I7" s="12">
        <v>0.04</v>
      </c>
      <c r="J7" s="12">
        <v>0.04</v>
      </c>
      <c r="K7" s="12">
        <v>0.05</v>
      </c>
    </row>
    <row r="8" spans="2:11" ht="20.100000000000001" customHeight="1" x14ac:dyDescent="0.25">
      <c r="B8" s="37" t="s">
        <v>6</v>
      </c>
      <c r="C8" s="38">
        <v>120000</v>
      </c>
      <c r="D8" s="39">
        <f>I6*I7</f>
        <v>136710</v>
      </c>
      <c r="E8" s="39">
        <f t="shared" ref="E8:F8" si="0">J6*J7</f>
        <v>170016</v>
      </c>
      <c r="F8" s="39">
        <f t="shared" si="0"/>
        <v>426650</v>
      </c>
      <c r="G8" s="1"/>
      <c r="H8" s="9" t="s">
        <v>11</v>
      </c>
      <c r="I8" s="12">
        <v>0.05</v>
      </c>
      <c r="J8" s="12">
        <v>0.05</v>
      </c>
      <c r="K8" s="12">
        <v>0.05</v>
      </c>
    </row>
    <row r="9" spans="2:11" ht="19.5" customHeight="1" x14ac:dyDescent="0.25">
      <c r="B9" s="37" t="s">
        <v>13</v>
      </c>
      <c r="C9" s="38">
        <f>SUM(C7:C8)</f>
        <v>4370000</v>
      </c>
      <c r="D9" s="39">
        <f>SUM(D7:D8)</f>
        <v>4370915.2982142856</v>
      </c>
      <c r="E9" s="39">
        <f t="shared" ref="E9:F9" si="1">SUM(E7:E8)</f>
        <v>5695658.6439285716</v>
      </c>
      <c r="F9" s="39">
        <f t="shared" si="1"/>
        <v>6354258.6796428571</v>
      </c>
      <c r="G9" s="1"/>
      <c r="H9" s="9" t="s">
        <v>37</v>
      </c>
      <c r="I9" s="12">
        <v>0.04</v>
      </c>
      <c r="J9" s="12">
        <v>0.06</v>
      </c>
      <c r="K9" s="12">
        <v>0.09</v>
      </c>
    </row>
    <row r="10" spans="2:11" ht="19.5" customHeight="1" x14ac:dyDescent="0.25">
      <c r="B10" s="37" t="s">
        <v>7</v>
      </c>
      <c r="C10" s="38">
        <v>40000</v>
      </c>
      <c r="D10" s="39">
        <f>C10+I28</f>
        <v>184000</v>
      </c>
      <c r="E10" s="39">
        <f>D10+J28</f>
        <v>292000</v>
      </c>
      <c r="F10" s="39">
        <f>E10+K28</f>
        <v>435000</v>
      </c>
      <c r="G10" s="1"/>
      <c r="H10" s="9" t="s">
        <v>26</v>
      </c>
      <c r="I10" s="13"/>
      <c r="J10" s="13">
        <v>1650000</v>
      </c>
      <c r="K10" s="13"/>
    </row>
    <row r="11" spans="2:11" ht="19.5" customHeight="1" x14ac:dyDescent="0.25">
      <c r="B11" s="37" t="s">
        <v>8</v>
      </c>
      <c r="C11" s="38">
        <v>-10000</v>
      </c>
      <c r="D11" s="39">
        <f>C11-I33</f>
        <v>-37214.28571428571</v>
      </c>
      <c r="E11" s="39">
        <f>D11-J33</f>
        <v>-91428.57142857142</v>
      </c>
      <c r="F11" s="39">
        <f>E11-K33</f>
        <v>-179642.85714285713</v>
      </c>
      <c r="G11" s="1"/>
      <c r="H11" s="9" t="s">
        <v>23</v>
      </c>
      <c r="I11" s="13">
        <v>500000</v>
      </c>
      <c r="J11" s="13">
        <v>850000</v>
      </c>
      <c r="K11" s="13">
        <v>970000</v>
      </c>
    </row>
    <row r="12" spans="2:11" ht="19.5" customHeight="1" x14ac:dyDescent="0.25">
      <c r="B12" s="37" t="s">
        <v>14</v>
      </c>
      <c r="C12" s="38">
        <f>SUM(C10:C11)</f>
        <v>30000</v>
      </c>
      <c r="D12" s="39">
        <f>SUM(D10:D11)</f>
        <v>146785.71428571429</v>
      </c>
      <c r="E12" s="39">
        <f t="shared" ref="E12:F12" si="2">SUM(E10:E11)</f>
        <v>200571.42857142858</v>
      </c>
      <c r="F12" s="39">
        <f t="shared" si="2"/>
        <v>255357.14285714287</v>
      </c>
      <c r="G12" s="1"/>
      <c r="H12" s="9" t="s">
        <v>24</v>
      </c>
      <c r="I12" s="12">
        <v>7.0000000000000007E-2</v>
      </c>
      <c r="J12" s="12">
        <v>7.0000000000000007E-2</v>
      </c>
      <c r="K12" s="12">
        <v>7.0000000000000007E-2</v>
      </c>
    </row>
    <row r="13" spans="2:11" ht="19.5" customHeight="1" x14ac:dyDescent="0.25">
      <c r="B13" s="40" t="s">
        <v>9</v>
      </c>
      <c r="C13" s="41">
        <f>SUM(C12,C9)</f>
        <v>4400000</v>
      </c>
      <c r="D13" s="41">
        <f>SUM(D12,D9)</f>
        <v>4517701.0125000002</v>
      </c>
      <c r="E13" s="41">
        <f t="shared" ref="E13:F13" si="3">SUM(E12,E9)</f>
        <v>5896230.0724999998</v>
      </c>
      <c r="F13" s="41">
        <f t="shared" si="3"/>
        <v>6609615.8224999998</v>
      </c>
      <c r="G13" s="1"/>
      <c r="H13" s="17" t="s">
        <v>25</v>
      </c>
      <c r="I13" s="18">
        <f>I12*D18</f>
        <v>175000.00000000003</v>
      </c>
      <c r="J13" s="18">
        <f>J12*E18</f>
        <v>231000.00000000003</v>
      </c>
      <c r="K13" s="18">
        <f>K12*F18</f>
        <v>163100.00000000003</v>
      </c>
    </row>
    <row r="14" spans="2:11" ht="19.5" customHeight="1" x14ac:dyDescent="0.25">
      <c r="B14" s="42" t="s">
        <v>10</v>
      </c>
      <c r="C14" s="43"/>
      <c r="D14" s="43"/>
      <c r="E14" s="43"/>
      <c r="F14" s="44"/>
      <c r="G14" s="1"/>
      <c r="H14" s="1"/>
      <c r="I14" s="1"/>
      <c r="J14" s="1"/>
      <c r="K14" s="1"/>
    </row>
    <row r="15" spans="2:11" ht="20.100000000000001" customHeight="1" x14ac:dyDescent="0.25">
      <c r="B15" s="37" t="s">
        <v>11</v>
      </c>
      <c r="C15" s="38">
        <v>75000</v>
      </c>
      <c r="D15" s="39">
        <f>I6*I8</f>
        <v>170887.5</v>
      </c>
      <c r="E15" s="39">
        <f t="shared" ref="E15:F15" si="4">J6*J8</f>
        <v>212520</v>
      </c>
      <c r="F15" s="39">
        <f t="shared" si="4"/>
        <v>426650</v>
      </c>
      <c r="G15" s="1"/>
      <c r="H15" s="1"/>
      <c r="I15" s="1"/>
      <c r="J15" s="1"/>
      <c r="K15" s="1"/>
    </row>
    <row r="16" spans="2:11" ht="20.100000000000001" customHeight="1" x14ac:dyDescent="0.25">
      <c r="B16" s="37" t="s">
        <v>37</v>
      </c>
      <c r="C16" s="38">
        <v>25000</v>
      </c>
      <c r="D16" s="39">
        <f>I6*I9</f>
        <v>136710</v>
      </c>
      <c r="E16" s="39">
        <f t="shared" ref="E16:F16" si="5">J6*J9</f>
        <v>255024</v>
      </c>
      <c r="F16" s="39">
        <f t="shared" si="5"/>
        <v>767970</v>
      </c>
      <c r="G16" s="1"/>
      <c r="H16" s="1"/>
      <c r="I16" s="1"/>
      <c r="J16" s="1"/>
      <c r="K16" s="1"/>
    </row>
    <row r="17" spans="2:14" ht="20.100000000000001" customHeight="1" x14ac:dyDescent="0.25">
      <c r="B17" s="37" t="s">
        <v>16</v>
      </c>
      <c r="C17" s="38">
        <f>C15+C16</f>
        <v>100000</v>
      </c>
      <c r="D17" s="39">
        <f t="shared" ref="D17:F17" si="6">D15+D16</f>
        <v>307597.5</v>
      </c>
      <c r="E17" s="39">
        <f t="shared" si="6"/>
        <v>467544</v>
      </c>
      <c r="F17" s="39">
        <f t="shared" si="6"/>
        <v>1194620</v>
      </c>
      <c r="G17" s="1"/>
      <c r="H17" s="1"/>
      <c r="I17" s="1"/>
      <c r="J17" s="1"/>
      <c r="K17" s="1"/>
    </row>
    <row r="18" spans="2:14" ht="20.100000000000001" customHeight="1" x14ac:dyDescent="0.25">
      <c r="B18" s="37" t="s">
        <v>12</v>
      </c>
      <c r="C18" s="38">
        <v>3000000</v>
      </c>
      <c r="D18" s="39">
        <f>C18+I10-I11</f>
        <v>2500000</v>
      </c>
      <c r="E18" s="39">
        <f t="shared" ref="E18:F18" si="7">D18+J10-J11</f>
        <v>3300000</v>
      </c>
      <c r="F18" s="39">
        <f t="shared" si="7"/>
        <v>2330000</v>
      </c>
      <c r="G18" s="1"/>
      <c r="H18" s="1"/>
      <c r="I18" s="1"/>
      <c r="J18" s="1"/>
      <c r="K18" s="1"/>
    </row>
    <row r="19" spans="2:14" ht="20.100000000000001" customHeight="1" x14ac:dyDescent="0.25">
      <c r="B19" s="40" t="s">
        <v>15</v>
      </c>
      <c r="C19" s="41">
        <f>SUM(C17:C18)</f>
        <v>3100000</v>
      </c>
      <c r="D19" s="41">
        <f t="shared" ref="D19:F19" si="8">SUM(D17:D18)</f>
        <v>2807597.5</v>
      </c>
      <c r="E19" s="41">
        <f t="shared" si="8"/>
        <v>3767544</v>
      </c>
      <c r="F19" s="41">
        <f t="shared" si="8"/>
        <v>3524620</v>
      </c>
      <c r="G19" s="1"/>
      <c r="H19" s="1"/>
      <c r="I19" s="1"/>
      <c r="J19" s="1"/>
      <c r="K19" s="1"/>
    </row>
    <row r="20" spans="2:14" ht="20.100000000000001" customHeight="1" thickBot="1" x14ac:dyDescent="0.3">
      <c r="B20" s="34" t="s">
        <v>17</v>
      </c>
      <c r="C20" s="35"/>
      <c r="D20" s="35"/>
      <c r="E20" s="35"/>
      <c r="F20" s="36"/>
      <c r="G20" s="1"/>
      <c r="H20" s="31" t="s">
        <v>41</v>
      </c>
      <c r="I20" s="31"/>
      <c r="J20" s="31"/>
      <c r="K20" s="31"/>
      <c r="L20" s="31"/>
      <c r="M20" s="31"/>
      <c r="N20" s="31"/>
    </row>
    <row r="21" spans="2:14" ht="20.100000000000001" customHeight="1" thickTop="1" x14ac:dyDescent="0.25">
      <c r="B21" s="37" t="s">
        <v>18</v>
      </c>
      <c r="C21" s="38">
        <v>50000</v>
      </c>
      <c r="D21" s="39">
        <f>C21</f>
        <v>50000</v>
      </c>
      <c r="E21" s="39">
        <f t="shared" ref="E21:F21" si="9">D21</f>
        <v>50000</v>
      </c>
      <c r="F21" s="39">
        <f t="shared" si="9"/>
        <v>50000</v>
      </c>
      <c r="G21" s="1"/>
      <c r="H21" s="1"/>
      <c r="I21" s="1"/>
      <c r="J21" s="1"/>
      <c r="K21" s="1"/>
      <c r="L21" s="1"/>
      <c r="M21" s="1"/>
      <c r="N21" s="1"/>
    </row>
    <row r="22" spans="2:14" ht="20.100000000000001" customHeight="1" thickBot="1" x14ac:dyDescent="0.3">
      <c r="B22" s="37" t="s">
        <v>19</v>
      </c>
      <c r="C22" s="38">
        <v>1250000</v>
      </c>
      <c r="D22" s="39">
        <f>C22+C30</f>
        <v>1660103.5125</v>
      </c>
      <c r="E22" s="39">
        <f>D22+D30</f>
        <v>2078686.0725</v>
      </c>
      <c r="F22" s="39">
        <f>E22+E30</f>
        <v>3034995.8224999998</v>
      </c>
      <c r="G22" s="1"/>
      <c r="H22" s="28" t="s">
        <v>34</v>
      </c>
      <c r="I22" s="28"/>
      <c r="J22" s="28"/>
      <c r="K22" s="28"/>
      <c r="L22" s="1"/>
      <c r="M22" s="29" t="s">
        <v>4</v>
      </c>
      <c r="N22" s="29"/>
    </row>
    <row r="23" spans="2:14" ht="20.100000000000001" customHeight="1" thickTop="1" x14ac:dyDescent="0.25">
      <c r="B23" s="37" t="s">
        <v>20</v>
      </c>
      <c r="C23" s="38">
        <v>1300000</v>
      </c>
      <c r="D23" s="39">
        <f>SUM(D21:D22)</f>
        <v>1710103.5125</v>
      </c>
      <c r="E23" s="39">
        <f t="shared" ref="E23:F23" si="10">SUM(E21:E22)</f>
        <v>2128686.0724999998</v>
      </c>
      <c r="F23" s="39">
        <f t="shared" si="10"/>
        <v>3084995.8224999998</v>
      </c>
      <c r="G23" s="1"/>
      <c r="H23" s="21" t="s">
        <v>3</v>
      </c>
      <c r="I23" s="2">
        <v>2022</v>
      </c>
      <c r="J23" s="2">
        <v>2023</v>
      </c>
      <c r="K23" s="2">
        <v>2024</v>
      </c>
      <c r="L23" s="1"/>
      <c r="M23" s="3" t="s">
        <v>31</v>
      </c>
      <c r="N23" s="5">
        <v>7</v>
      </c>
    </row>
    <row r="24" spans="2:14" ht="20.100000000000001" customHeight="1" x14ac:dyDescent="0.25">
      <c r="B24" s="40" t="s">
        <v>21</v>
      </c>
      <c r="C24" s="41">
        <f>C19+C23</f>
        <v>4400000</v>
      </c>
      <c r="D24" s="41">
        <f t="shared" ref="D24:F24" si="11">D19+D23</f>
        <v>4517701.0125000002</v>
      </c>
      <c r="E24" s="41">
        <f t="shared" si="11"/>
        <v>5896230.0724999998</v>
      </c>
      <c r="F24" s="41">
        <f t="shared" si="11"/>
        <v>6609615.8224999998</v>
      </c>
      <c r="G24" s="1"/>
      <c r="H24" s="4" t="s">
        <v>33</v>
      </c>
      <c r="I24" s="2"/>
      <c r="J24" s="2"/>
      <c r="K24" s="2"/>
      <c r="L24" s="1"/>
      <c r="M24" s="3" t="s">
        <v>32</v>
      </c>
      <c r="N24" s="5">
        <v>4</v>
      </c>
    </row>
    <row r="25" spans="2:14" ht="20.100000000000001" customHeight="1" x14ac:dyDescent="0.25">
      <c r="B25" s="40" t="s">
        <v>30</v>
      </c>
      <c r="C25" s="41">
        <f>C13-C24</f>
        <v>0</v>
      </c>
      <c r="D25" s="41">
        <f t="shared" ref="D25:F25" si="12">D13-D24</f>
        <v>0</v>
      </c>
      <c r="E25" s="41">
        <f t="shared" si="12"/>
        <v>0</v>
      </c>
      <c r="F25" s="41">
        <f t="shared" si="12"/>
        <v>0</v>
      </c>
      <c r="G25" s="1"/>
      <c r="H25" s="4" t="s">
        <v>31</v>
      </c>
      <c r="I25" s="7">
        <v>82000</v>
      </c>
      <c r="J25" s="2"/>
      <c r="K25" s="2"/>
      <c r="L25" s="1"/>
      <c r="M25" s="3" t="s">
        <v>29</v>
      </c>
      <c r="N25" s="5">
        <v>5</v>
      </c>
    </row>
    <row r="26" spans="2:14" ht="93.75" customHeight="1" x14ac:dyDescent="0.25">
      <c r="H26" s="4" t="s">
        <v>32</v>
      </c>
      <c r="I26" s="7">
        <v>62000</v>
      </c>
      <c r="J26" s="7">
        <v>108000</v>
      </c>
      <c r="K26" s="7">
        <v>108000</v>
      </c>
      <c r="L26" s="1"/>
      <c r="M26" s="1"/>
      <c r="N26" s="1"/>
    </row>
    <row r="27" spans="2:14" ht="20.100000000000001" customHeight="1" thickBot="1" x14ac:dyDescent="0.3">
      <c r="B27" s="30" t="s">
        <v>40</v>
      </c>
      <c r="C27" s="30"/>
      <c r="D27" s="30"/>
      <c r="E27" s="30"/>
      <c r="H27" s="3" t="s">
        <v>29</v>
      </c>
      <c r="I27" s="2"/>
      <c r="J27" s="2"/>
      <c r="K27" s="7">
        <v>35000</v>
      </c>
      <c r="L27" s="1"/>
      <c r="M27" s="1"/>
      <c r="N27" s="1"/>
    </row>
    <row r="28" spans="2:14" ht="20.100000000000001" customHeight="1" thickTop="1" x14ac:dyDescent="0.25">
      <c r="B28" s="9" t="s">
        <v>3</v>
      </c>
      <c r="C28" s="9">
        <v>2022</v>
      </c>
      <c r="D28" s="9">
        <v>2023</v>
      </c>
      <c r="E28" s="9">
        <v>2024</v>
      </c>
      <c r="H28" s="4" t="s">
        <v>35</v>
      </c>
      <c r="I28" s="6">
        <v>144000</v>
      </c>
      <c r="J28" s="6">
        <v>108000</v>
      </c>
      <c r="K28" s="6">
        <v>143000</v>
      </c>
      <c r="L28" s="1"/>
      <c r="M28" s="1"/>
      <c r="N28" s="1"/>
    </row>
    <row r="29" spans="2:14" ht="20.100000000000001" customHeight="1" x14ac:dyDescent="0.25">
      <c r="B29" s="9" t="s">
        <v>27</v>
      </c>
      <c r="C29" s="10">
        <v>-15794.701785714249</v>
      </c>
      <c r="D29" s="10">
        <v>1291437.3457142857</v>
      </c>
      <c r="E29" s="10">
        <v>401966.03571428545</v>
      </c>
      <c r="H29" s="4" t="s">
        <v>0</v>
      </c>
      <c r="I29" s="2"/>
      <c r="J29" s="2"/>
      <c r="K29" s="2"/>
      <c r="L29" s="1"/>
      <c r="M29" s="1"/>
      <c r="N29" s="1"/>
    </row>
    <row r="30" spans="2:14" ht="20.100000000000001" customHeight="1" x14ac:dyDescent="0.25">
      <c r="B30" s="9" t="s">
        <v>2</v>
      </c>
      <c r="C30" s="11">
        <v>410103.51250000001</v>
      </c>
      <c r="D30" s="11">
        <v>418582.56000000006</v>
      </c>
      <c r="E30" s="11">
        <v>956309.74999999977</v>
      </c>
      <c r="H30" s="4" t="s">
        <v>31</v>
      </c>
      <c r="I30" s="6">
        <v>11714.285714285714</v>
      </c>
      <c r="J30" s="6">
        <v>11714.285714285714</v>
      </c>
      <c r="K30" s="6">
        <v>11714.285714285714</v>
      </c>
      <c r="L30" s="1"/>
      <c r="M30" s="1"/>
      <c r="N30" s="1"/>
    </row>
    <row r="31" spans="2:14" ht="20.100000000000001" customHeight="1" x14ac:dyDescent="0.25">
      <c r="H31" s="4" t="s">
        <v>32</v>
      </c>
      <c r="I31" s="6">
        <v>15500</v>
      </c>
      <c r="J31" s="6">
        <v>42500</v>
      </c>
      <c r="K31" s="6">
        <v>69500</v>
      </c>
      <c r="L31" s="1"/>
      <c r="M31" s="1"/>
      <c r="N31" s="1"/>
    </row>
    <row r="32" spans="2:14" ht="20.100000000000001" customHeight="1" x14ac:dyDescent="0.25">
      <c r="H32" s="8" t="s">
        <v>29</v>
      </c>
      <c r="I32" s="6"/>
      <c r="J32" s="6"/>
      <c r="K32" s="6">
        <v>7000</v>
      </c>
      <c r="L32" s="1"/>
      <c r="M32" s="1"/>
      <c r="N32" s="1"/>
    </row>
    <row r="33" spans="8:14" ht="20.100000000000001" customHeight="1" x14ac:dyDescent="0.25">
      <c r="H33" s="19" t="s">
        <v>36</v>
      </c>
      <c r="I33" s="20">
        <v>27214.285714285714</v>
      </c>
      <c r="J33" s="20">
        <v>54214.28571428571</v>
      </c>
      <c r="K33" s="20">
        <v>88214.28571428571</v>
      </c>
      <c r="L33" s="1"/>
      <c r="M33" s="1"/>
      <c r="N33" s="1"/>
    </row>
  </sheetData>
  <mergeCells count="10">
    <mergeCell ref="H22:K22"/>
    <mergeCell ref="M22:N22"/>
    <mergeCell ref="B27:E27"/>
    <mergeCell ref="H20:N20"/>
    <mergeCell ref="B4:F4"/>
    <mergeCell ref="H4:K4"/>
    <mergeCell ref="B6:F6"/>
    <mergeCell ref="B14:F14"/>
    <mergeCell ref="B20:F20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4B2C-5580-4734-A169-55B7E82B6A0E}">
  <dimension ref="A1"/>
  <sheetViews>
    <sheetView showGridLines="0" workbookViewId="0">
      <selection activeCell="E13" sqref="E13"/>
    </sheetView>
  </sheetViews>
  <sheetFormatPr defaultRowHeight="20.100000000000001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14825-9B26-4B81-9F28-0EC3E5D00420}">
  <dimension ref="A1"/>
  <sheetViews>
    <sheetView showGridLines="0" workbookViewId="0">
      <selection activeCell="F10" sqref="F10"/>
    </sheetView>
  </sheetViews>
  <sheetFormatPr defaultRowHeight="20.100000000000001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</dc:creator>
  <cp:lastModifiedBy>Asus</cp:lastModifiedBy>
  <cp:lastPrinted>2022-08-30T13:37:15Z</cp:lastPrinted>
  <dcterms:created xsi:type="dcterms:W3CDTF">2015-06-05T18:17:20Z</dcterms:created>
  <dcterms:modified xsi:type="dcterms:W3CDTF">2022-11-25T16:18:29Z</dcterms:modified>
</cp:coreProperties>
</file>