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Ex1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Ex2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Ex3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7046579-0746-4344-88E5-95E3687329F7}" xr6:coauthVersionLast="47" xr6:coauthVersionMax="47" xr10:uidLastSave="{00000000-0000-0000-0000-000000000000}"/>
  <bookViews>
    <workbookView xWindow="5460" yWindow="105" windowWidth="20370" windowHeight="13830" activeTab="2" xr2:uid="{FF314E1B-98B6-46DD-805F-8D93F1E78043}"/>
  </bookViews>
  <sheets>
    <sheet name="Combo" sheetId="1" r:id="rId1"/>
    <sheet name="Slicer OLD" sheetId="2" r:id="rId2"/>
    <sheet name="Dynamic Chart with Slicer" sheetId="26" r:id="rId3"/>
    <sheet name="Doughnut" sheetId="3" r:id="rId4"/>
    <sheet name="Histogram" sheetId="4" r:id="rId5"/>
    <sheet name="Trend" sheetId="5" r:id="rId6"/>
    <sheet name="Waterfall" sheetId="6" r:id="rId7"/>
    <sheet name="Variance" sheetId="7" r:id="rId8"/>
    <sheet name="Distribution" sheetId="8" r:id="rId9"/>
    <sheet name="Actual vs Target" sheetId="9" r:id="rId10"/>
    <sheet name="Milestone" sheetId="10" r:id="rId11"/>
    <sheet name="Gantt" sheetId="11" r:id="rId12"/>
    <sheet name="Bell" sheetId="12" r:id="rId13"/>
    <sheet name="Sales Funnel Chart" sheetId="13" r:id="rId14"/>
    <sheet name="Pareto" sheetId="14" r:id="rId15"/>
    <sheet name="Bullet Chart" sheetId="15" r:id="rId16"/>
    <sheet name="Step" sheetId="16" r:id="rId17"/>
    <sheet name="Waffle" sheetId="17" r:id="rId18"/>
    <sheet name="Thermometer" sheetId="18" r:id="rId19"/>
    <sheet name="Matrix" sheetId="19" r:id="rId20"/>
    <sheet name="Meter" sheetId="20" r:id="rId21"/>
    <sheet name="Burndown" sheetId="21" r:id="rId22"/>
    <sheet name="Chart With Data Table" sheetId="23" r:id="rId23"/>
    <sheet name="Distribution Chart" sheetId="24" r:id="rId24"/>
    <sheet name="Sheet1" sheetId="25" r:id="rId25"/>
  </sheets>
  <externalReferences>
    <externalReference r:id="rId26"/>
  </externalReferences>
  <definedNames>
    <definedName name="_xlchart.v1.0" hidden="1">Histogram!$C$5:$C$15</definedName>
    <definedName name="_xlchart.v1.1" hidden="1">Waterfall!$B$5:$B$12</definedName>
    <definedName name="_xlchart.v1.2" hidden="1">Waterfall!$C$4</definedName>
    <definedName name="_xlchart.v1.3" hidden="1">Waterfall!$C$5:$C$12</definedName>
    <definedName name="_xlchart.v1.4" hidden="1">Pareto!$B$5:$B$14</definedName>
    <definedName name="_xlchart.v1.5" hidden="1">Pareto!$C$4</definedName>
    <definedName name="_xlchart.v1.6" hidden="1">Pareto!$C$5:$C$14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6" l="1"/>
  <c r="E10" i="26"/>
  <c r="F10" i="26" s="1"/>
  <c r="E9" i="26"/>
  <c r="E8" i="26"/>
  <c r="F8" i="26" s="1"/>
  <c r="E7" i="26"/>
  <c r="F7" i="26" s="1"/>
  <c r="E6" i="26"/>
  <c r="F6" i="26" s="1"/>
  <c r="E5" i="26"/>
  <c r="F5" i="26" s="1"/>
  <c r="G7" i="24" a="1"/>
  <c r="G7" i="24" s="1"/>
  <c r="F14" i="24"/>
  <c r="F8" i="24"/>
  <c r="F9" i="24"/>
  <c r="F10" i="24"/>
  <c r="F11" i="24"/>
  <c r="F12" i="24"/>
  <c r="F13" i="24"/>
  <c r="F7" i="24"/>
  <c r="E7" i="24"/>
  <c r="E8" i="24" s="1"/>
  <c r="E9" i="24" l="1"/>
  <c r="E10" i="24" l="1"/>
  <c r="E11" i="24" l="1"/>
  <c r="E12" i="24" l="1"/>
  <c r="E13" i="24" l="1"/>
  <c r="D14" i="21" l="1"/>
  <c r="E14" i="21" s="1"/>
  <c r="F14" i="21" s="1"/>
  <c r="G14" i="21" s="1"/>
  <c r="H14" i="21" s="1"/>
  <c r="D13" i="21"/>
  <c r="E13" i="21" s="1"/>
  <c r="F13" i="21" s="1"/>
  <c r="G13" i="21" s="1"/>
  <c r="H13" i="21" s="1"/>
  <c r="E12" i="21"/>
  <c r="F12" i="21"/>
  <c r="G12" i="21"/>
  <c r="H12" i="21"/>
  <c r="D12" i="21"/>
  <c r="D11" i="21"/>
  <c r="E11" i="21"/>
  <c r="F11" i="21"/>
  <c r="G11" i="21"/>
  <c r="H11" i="21"/>
  <c r="C14" i="21"/>
  <c r="C13" i="21"/>
  <c r="I8" i="21"/>
  <c r="I7" i="21"/>
  <c r="I6" i="21"/>
  <c r="I5" i="21"/>
  <c r="F7" i="20" l="1"/>
  <c r="F13" i="18"/>
  <c r="F12" i="18"/>
  <c r="F11" i="18"/>
  <c r="F10" i="18"/>
  <c r="F8" i="18"/>
  <c r="F7" i="18"/>
  <c r="F6" i="18"/>
  <c r="F5" i="18"/>
  <c r="F14" i="18" l="1"/>
  <c r="C17" i="18" s="1"/>
  <c r="C7" i="13"/>
  <c r="C8" i="13"/>
  <c r="C9" i="13"/>
  <c r="C6" i="13"/>
  <c r="E6" i="12"/>
  <c r="E7" i="12"/>
  <c r="E8" i="12"/>
  <c r="E9" i="12"/>
  <c r="E10" i="12"/>
  <c r="E11" i="12"/>
  <c r="E12" i="12"/>
  <c r="E5" i="12"/>
  <c r="D7" i="12"/>
  <c r="D8" i="12" s="1"/>
  <c r="D9" i="12" s="1"/>
  <c r="D10" i="12" s="1"/>
  <c r="D11" i="12" s="1"/>
  <c r="D12" i="12" s="1"/>
  <c r="D6" i="12"/>
  <c r="D5" i="12"/>
  <c r="C15" i="12"/>
  <c r="C14" i="12"/>
  <c r="C17" i="12" s="1"/>
  <c r="D16" i="12"/>
  <c r="D15" i="12"/>
  <c r="D17" i="12"/>
  <c r="D18" i="12"/>
  <c r="D14" i="12"/>
  <c r="D19" i="12"/>
  <c r="C16" i="12" l="1"/>
  <c r="C19" i="12" l="1"/>
  <c r="C15" i="11" l="1"/>
  <c r="C14" i="11"/>
  <c r="E12" i="11"/>
  <c r="E11" i="11"/>
  <c r="E10" i="11"/>
  <c r="E9" i="11"/>
  <c r="E8" i="11"/>
  <c r="E7" i="11"/>
  <c r="E6" i="11"/>
  <c r="E5" i="11"/>
  <c r="E5" i="9"/>
  <c r="E6" i="9"/>
  <c r="E7" i="9"/>
  <c r="E8" i="9"/>
  <c r="E9" i="9"/>
  <c r="E10" i="9"/>
  <c r="F5" i="9"/>
  <c r="F6" i="9"/>
  <c r="F7" i="9"/>
  <c r="F8" i="9"/>
  <c r="F9" i="9"/>
  <c r="F10" i="9"/>
  <c r="F6" i="8"/>
  <c r="F7" i="8"/>
  <c r="F8" i="8"/>
  <c r="F9" i="8"/>
  <c r="F10" i="8"/>
  <c r="F11" i="8"/>
  <c r="F12" i="8"/>
  <c r="F13" i="8"/>
  <c r="F14" i="8"/>
  <c r="F5" i="8"/>
  <c r="H6" i="7"/>
  <c r="H7" i="7"/>
  <c r="H8" i="7"/>
  <c r="H9" i="7"/>
  <c r="H10" i="7"/>
  <c r="H5" i="7"/>
  <c r="F6" i="7"/>
  <c r="F7" i="7"/>
  <c r="F8" i="7"/>
  <c r="F9" i="7"/>
  <c r="F10" i="7"/>
  <c r="F5" i="7"/>
  <c r="E10" i="7"/>
  <c r="G10" i="7" s="1"/>
  <c r="E9" i="7"/>
  <c r="E8" i="7"/>
  <c r="E7" i="7"/>
  <c r="E6" i="7"/>
  <c r="G6" i="7" s="1"/>
  <c r="G5" i="7"/>
  <c r="E5" i="7"/>
  <c r="C12" i="6"/>
  <c r="D16" i="5"/>
  <c r="D15" i="5"/>
  <c r="D14" i="5"/>
  <c r="E6" i="2"/>
  <c r="H6" i="2" s="1"/>
  <c r="E7" i="2"/>
  <c r="H7" i="2" s="1"/>
  <c r="E8" i="2"/>
  <c r="H8" i="2" s="1"/>
  <c r="E9" i="2"/>
  <c r="G9" i="2" s="1"/>
  <c r="E10" i="2"/>
  <c r="H10" i="2" s="1"/>
  <c r="E5" i="2"/>
  <c r="F5" i="2" s="1"/>
  <c r="G9" i="7" l="1"/>
  <c r="G8" i="7"/>
  <c r="G7" i="7"/>
  <c r="G10" i="2"/>
  <c r="G7" i="2"/>
  <c r="F10" i="2"/>
  <c r="F7" i="2"/>
  <c r="F9" i="2"/>
  <c r="H9" i="2"/>
  <c r="F8" i="2"/>
  <c r="G8" i="2"/>
  <c r="G6" i="2"/>
  <c r="F6" i="2"/>
  <c r="G5" i="2"/>
  <c r="H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<sst xmlns="http://schemas.openxmlformats.org/spreadsheetml/2006/main" count="305" uniqueCount="234">
  <si>
    <t>Creating a Combo Chart from Combo Chart Group</t>
  </si>
  <si>
    <t>Month</t>
  </si>
  <si>
    <t>Target Sales</t>
  </si>
  <si>
    <t>Achieved Sales</t>
  </si>
  <si>
    <t>January</t>
  </si>
  <si>
    <t>February</t>
  </si>
  <si>
    <t>March</t>
  </si>
  <si>
    <t>April</t>
  </si>
  <si>
    <t>May</t>
  </si>
  <si>
    <t>June</t>
  </si>
  <si>
    <t>Variance</t>
  </si>
  <si>
    <t>Positive Variance</t>
  </si>
  <si>
    <t>Negative Variance</t>
  </si>
  <si>
    <t>Percentage</t>
  </si>
  <si>
    <t>Creating Dynamic Column Chart with Slicers</t>
  </si>
  <si>
    <t>Project</t>
  </si>
  <si>
    <t>Starting Date</t>
  </si>
  <si>
    <t>Probable Finishing Date</t>
  </si>
  <si>
    <t>Project Completed</t>
  </si>
  <si>
    <t>Remaining Project</t>
  </si>
  <si>
    <t>Alpha</t>
  </si>
  <si>
    <t>Creating Doughnut Progress Chart</t>
  </si>
  <si>
    <t>Student ID</t>
  </si>
  <si>
    <t>English</t>
  </si>
  <si>
    <t xml:space="preserve"> Creating Interactive Histogram Chart</t>
  </si>
  <si>
    <t xml:space="preserve">Month </t>
  </si>
  <si>
    <t xml:space="preserve">Sales </t>
  </si>
  <si>
    <t xml:space="preserve">Future Sales </t>
  </si>
  <si>
    <t>Creating Annual Trend Chart</t>
  </si>
  <si>
    <t>Particulars</t>
  </si>
  <si>
    <t>Sales Flow</t>
  </si>
  <si>
    <t>Start</t>
  </si>
  <si>
    <t>End</t>
  </si>
  <si>
    <t>Creating Dynamic Waterfall Chart</t>
  </si>
  <si>
    <t>Base Variance</t>
  </si>
  <si>
    <t>Creating Clustered Charts with Variance</t>
  </si>
  <si>
    <t>Name</t>
  </si>
  <si>
    <t>Math</t>
  </si>
  <si>
    <t>Physics</t>
  </si>
  <si>
    <t>Chemistry</t>
  </si>
  <si>
    <t>Tracy Blumstein</t>
  </si>
  <si>
    <t>Gene Hale</t>
  </si>
  <si>
    <t>Steve Nguyen</t>
  </si>
  <si>
    <t>Harold Pawlan</t>
  </si>
  <si>
    <t>Alejandro Grove</t>
  </si>
  <si>
    <t>Andrew Allen</t>
  </si>
  <si>
    <t>Ken Black</t>
  </si>
  <si>
    <t>Emily Burns</t>
  </si>
  <si>
    <t>Sandra Flanagan</t>
  </si>
  <si>
    <t>Pete Kriz</t>
  </si>
  <si>
    <t>Creating Distribution Chart with Comparability</t>
  </si>
  <si>
    <t>Total</t>
  </si>
  <si>
    <t>Baseline</t>
  </si>
  <si>
    <t>Creating Actual vs Target Chart</t>
  </si>
  <si>
    <t>Max Outline</t>
  </si>
  <si>
    <t>Max Invisible</t>
  </si>
  <si>
    <t>Activity</t>
  </si>
  <si>
    <t>Match Begins</t>
  </si>
  <si>
    <t>Goal by Casemiro</t>
  </si>
  <si>
    <t>Equalizer by Messi</t>
  </si>
  <si>
    <t>Goal by Rakitic</t>
  </si>
  <si>
    <t>Ramos Shown Red Card</t>
  </si>
  <si>
    <t>Casemiro Got Yellow Card</t>
  </si>
  <si>
    <t>Equalizer by James</t>
  </si>
  <si>
    <t>Winner from Messi</t>
  </si>
  <si>
    <t>Text Placement</t>
  </si>
  <si>
    <t>0'</t>
  </si>
  <si>
    <t>12'</t>
  </si>
  <si>
    <t>28'</t>
  </si>
  <si>
    <t>33'</t>
  </si>
  <si>
    <t>73'</t>
  </si>
  <si>
    <t>77'</t>
  </si>
  <si>
    <t>85'</t>
  </si>
  <si>
    <t>90+2'</t>
  </si>
  <si>
    <t>Creating Milestone Chart</t>
  </si>
  <si>
    <t>Time</t>
  </si>
  <si>
    <t>Task No.</t>
  </si>
  <si>
    <t>Start Date</t>
  </si>
  <si>
    <t>End Date</t>
  </si>
  <si>
    <t>Duration (Days)</t>
  </si>
  <si>
    <t>Minimum Value</t>
  </si>
  <si>
    <t>Maximum Value</t>
  </si>
  <si>
    <t>Generating Gantt Chart</t>
  </si>
  <si>
    <t>Project Alpha</t>
  </si>
  <si>
    <t>Project Beta</t>
  </si>
  <si>
    <t>Project Gamma</t>
  </si>
  <si>
    <t>Project Theta</t>
  </si>
  <si>
    <t>Project Little Boy</t>
  </si>
  <si>
    <t>Project Fatman</t>
  </si>
  <si>
    <t>Project Cena</t>
  </si>
  <si>
    <t>Project Y2J</t>
  </si>
  <si>
    <t>Aspirant</t>
  </si>
  <si>
    <t>Score</t>
  </si>
  <si>
    <t>Values</t>
  </si>
  <si>
    <t>Normal Values</t>
  </si>
  <si>
    <t>James Gordon</t>
  </si>
  <si>
    <t>Bruce Wayne</t>
  </si>
  <si>
    <t>Carmine Falcone</t>
  </si>
  <si>
    <t>Bella Real</t>
  </si>
  <si>
    <t>Gil Colson</t>
  </si>
  <si>
    <t>Martinez Gibson</t>
  </si>
  <si>
    <t>Selina Kyle</t>
  </si>
  <si>
    <t>Alberto Martinez</t>
  </si>
  <si>
    <t>Mean</t>
  </si>
  <si>
    <t>Std Deviation</t>
  </si>
  <si>
    <t>99.7% Low</t>
  </si>
  <si>
    <t>99.7% High</t>
  </si>
  <si>
    <t>Steps</t>
  </si>
  <si>
    <t>Gap</t>
  </si>
  <si>
    <t>Generating Bell Curve</t>
  </si>
  <si>
    <t>Sales Stage</t>
  </si>
  <si>
    <t>Helper Column</t>
  </si>
  <si>
    <t>Deal Value ($ Million)</t>
  </si>
  <si>
    <t>Identify</t>
  </si>
  <si>
    <t>Validated</t>
  </si>
  <si>
    <t>Qualified</t>
  </si>
  <si>
    <t>Proposal</t>
  </si>
  <si>
    <t>Won</t>
  </si>
  <si>
    <t>Creating Sales Funnel Chart</t>
  </si>
  <si>
    <t>Complaint Type</t>
  </si>
  <si>
    <t>Count</t>
  </si>
  <si>
    <t>Long Wait Time</t>
  </si>
  <si>
    <t>Unpleasant Smell</t>
  </si>
  <si>
    <t>Small Portion</t>
  </si>
  <si>
    <t>Dirty Ambience</t>
  </si>
  <si>
    <t>OverPriced</t>
  </si>
  <si>
    <t>Low Quality of Food</t>
  </si>
  <si>
    <t>Rude Waiter</t>
  </si>
  <si>
    <t>Weak WiFi Connection</t>
  </si>
  <si>
    <t>Too Noisy</t>
  </si>
  <si>
    <t>Food is Tasteless</t>
  </si>
  <si>
    <t>Creating Pareto Chart</t>
  </si>
  <si>
    <t>Creating Bullet Chart</t>
  </si>
  <si>
    <t>Poor</t>
  </si>
  <si>
    <t>Fair</t>
  </si>
  <si>
    <t>Good</t>
  </si>
  <si>
    <t>Excellent</t>
  </si>
  <si>
    <t>Actual Value</t>
  </si>
  <si>
    <t>Target Value</t>
  </si>
  <si>
    <t>Employee Satisfaction 2023</t>
  </si>
  <si>
    <t>#</t>
  </si>
  <si>
    <t>Date</t>
  </si>
  <si>
    <t>Petrol Price</t>
  </si>
  <si>
    <t>Creating Step Chart</t>
  </si>
  <si>
    <t>Creating Waffle Chart</t>
  </si>
  <si>
    <t>Creating Thermometer Chart</t>
  </si>
  <si>
    <t>Product Id</t>
  </si>
  <si>
    <t>Quantity</t>
  </si>
  <si>
    <t>Cost</t>
  </si>
  <si>
    <t>Revenue</t>
  </si>
  <si>
    <t>Profit</t>
  </si>
  <si>
    <t>A-051456</t>
  </si>
  <si>
    <t>A-021547</t>
  </si>
  <si>
    <t>A-031021</t>
  </si>
  <si>
    <t>C-012145</t>
  </si>
  <si>
    <t>B-000154</t>
  </si>
  <si>
    <t>A-032145</t>
  </si>
  <si>
    <t>C-001458</t>
  </si>
  <si>
    <t>D-562314</t>
  </si>
  <si>
    <t>F-652154</t>
  </si>
  <si>
    <t>Target</t>
  </si>
  <si>
    <t>Achieved</t>
  </si>
  <si>
    <t>Completion Target</t>
  </si>
  <si>
    <t>Product</t>
  </si>
  <si>
    <t>Orange</t>
  </si>
  <si>
    <t>Apple</t>
  </si>
  <si>
    <t>Kiwi</t>
  </si>
  <si>
    <t>Walnut</t>
  </si>
  <si>
    <t>Raspberry</t>
  </si>
  <si>
    <t>Almond</t>
  </si>
  <si>
    <t>Cashew Nuts</t>
  </si>
  <si>
    <t>Selling Price</t>
  </si>
  <si>
    <t>Cost Price</t>
  </si>
  <si>
    <t>Horizontal</t>
  </si>
  <si>
    <t>Vertical</t>
  </si>
  <si>
    <t>X</t>
  </si>
  <si>
    <t>Y</t>
  </si>
  <si>
    <t>Creating Matrix Chart</t>
  </si>
  <si>
    <t>Creation of Meter Chart</t>
  </si>
  <si>
    <t>Meter Chart</t>
  </si>
  <si>
    <t>Pointer</t>
  </si>
  <si>
    <t>Value</t>
  </si>
  <si>
    <t>Initial</t>
  </si>
  <si>
    <t>Middle</t>
  </si>
  <si>
    <t>Max</t>
  </si>
  <si>
    <t>Department</t>
  </si>
  <si>
    <t>Estimated Hours</t>
  </si>
  <si>
    <t>W1</t>
  </si>
  <si>
    <t>W2</t>
  </si>
  <si>
    <t>W3</t>
  </si>
  <si>
    <t>W4</t>
  </si>
  <si>
    <t>W5</t>
  </si>
  <si>
    <t>Hours Left</t>
  </si>
  <si>
    <t>Designing</t>
  </si>
  <si>
    <t>Manufacturing</t>
  </si>
  <si>
    <t>Testing &amp; QA</t>
  </si>
  <si>
    <t>Launch</t>
  </si>
  <si>
    <t>Category</t>
  </si>
  <si>
    <t>Scheduled Hours</t>
  </si>
  <si>
    <t>Completed Hours</t>
  </si>
  <si>
    <t>Efforts Left</t>
  </si>
  <si>
    <t>Total Burndown</t>
  </si>
  <si>
    <t>Creating Burndown Chart</t>
  </si>
  <si>
    <t>Creating Chart With Data Table</t>
  </si>
  <si>
    <t>Member</t>
  </si>
  <si>
    <t>Age</t>
  </si>
  <si>
    <t>Bin size</t>
  </si>
  <si>
    <t>Jake</t>
  </si>
  <si>
    <t>Peter</t>
  </si>
  <si>
    <t>Age Bracket 1</t>
  </si>
  <si>
    <t>Age Bracket 2</t>
  </si>
  <si>
    <t>Number of Member</t>
  </si>
  <si>
    <t>Juan</t>
  </si>
  <si>
    <t>Carl</t>
  </si>
  <si>
    <t>Smith</t>
  </si>
  <si>
    <t>Mark</t>
  </si>
  <si>
    <t>John</t>
  </si>
  <si>
    <t>Manson</t>
  </si>
  <si>
    <t>Sam</t>
  </si>
  <si>
    <t>Tyler</t>
  </si>
  <si>
    <t>Creating Distribution Chart</t>
  </si>
  <si>
    <t>State</t>
  </si>
  <si>
    <t>City</t>
  </si>
  <si>
    <t>Sales</t>
  </si>
  <si>
    <t>Arizona</t>
  </si>
  <si>
    <t>Phoenix</t>
  </si>
  <si>
    <t>Mesa</t>
  </si>
  <si>
    <t>Utah</t>
  </si>
  <si>
    <t>Salt Lake City</t>
  </si>
  <si>
    <t>St. George</t>
  </si>
  <si>
    <t>Texas</t>
  </si>
  <si>
    <t>Houston</t>
  </si>
  <si>
    <t>Dallas</t>
  </si>
  <si>
    <t>Creating Comparison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</si>
</sst>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[$-409]d\-mmm\-yy;@"/>
    <numFmt numFmtId="166" formatCode=";;;"/>
    <numFmt numFmtId="167" formatCode="&quot;$&quot;#,##0.0"/>
  </numFmts>
  <fonts count="11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44" fontId="6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9" fontId="0" fillId="0" borderId="2" xfId="0" applyNumberFormat="1" applyBorder="1" applyAlignment="1">
      <alignment vertical="center"/>
    </xf>
    <xf numFmtId="0" fontId="0" fillId="2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vertical="center" wrapText="1"/>
    </xf>
    <xf numFmtId="164" fontId="0" fillId="0" borderId="2" xfId="0" applyNumberFormat="1" applyBorder="1"/>
    <xf numFmtId="0" fontId="0" fillId="0" borderId="2" xfId="0" applyBorder="1"/>
    <xf numFmtId="14" fontId="0" fillId="0" borderId="2" xfId="0" applyNumberFormat="1" applyBorder="1"/>
    <xf numFmtId="0" fontId="0" fillId="2" borderId="2" xfId="0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7" borderId="2" xfId="0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0" fontId="2" fillId="9" borderId="2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right" vertical="center"/>
    </xf>
    <xf numFmtId="0" fontId="0" fillId="10" borderId="2" xfId="0" applyFill="1" applyBorder="1" applyAlignment="1">
      <alignment horizontal="left" vertical="center"/>
    </xf>
    <xf numFmtId="9" fontId="0" fillId="10" borderId="2" xfId="0" applyNumberFormat="1" applyFill="1" applyBorder="1" applyAlignment="1">
      <alignment horizontal="right" vertical="center"/>
    </xf>
    <xf numFmtId="9" fontId="0" fillId="7" borderId="2" xfId="0" applyNumberFormat="1" applyFill="1" applyBorder="1" applyAlignment="1">
      <alignment horizontal="right" vertical="center"/>
    </xf>
    <xf numFmtId="165" fontId="2" fillId="9" borderId="2" xfId="0" applyNumberFormat="1" applyFon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left" vertical="center"/>
    </xf>
    <xf numFmtId="9" fontId="0" fillId="0" borderId="2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11" borderId="2" xfId="0" applyFill="1" applyBorder="1" applyAlignment="1">
      <alignment horizontal="left" vertical="center"/>
    </xf>
    <xf numFmtId="0" fontId="0" fillId="12" borderId="2" xfId="0" applyFill="1" applyBorder="1" applyAlignment="1">
      <alignment horizontal="left" vertical="center"/>
    </xf>
    <xf numFmtId="0" fontId="0" fillId="0" borderId="2" xfId="2" applyNumberFormat="1" applyFont="1" applyBorder="1" applyAlignment="1">
      <alignment horizontal="right" vertical="center"/>
    </xf>
    <xf numFmtId="164" fontId="6" fillId="0" borderId="2" xfId="2" applyNumberFormat="1" applyFont="1" applyBorder="1" applyAlignment="1">
      <alignment horizontal="right" vertical="center"/>
    </xf>
    <xf numFmtId="164" fontId="0" fillId="0" borderId="2" xfId="2" applyNumberFormat="1" applyFont="1" applyBorder="1" applyAlignment="1">
      <alignment horizontal="right" vertical="center"/>
    </xf>
    <xf numFmtId="167" fontId="0" fillId="0" borderId="2" xfId="0" applyNumberFormat="1" applyBorder="1" applyAlignment="1">
      <alignment horizontal="right" vertical="center"/>
    </xf>
    <xf numFmtId="167" fontId="0" fillId="11" borderId="2" xfId="0" applyNumberFormat="1" applyFill="1" applyBorder="1" applyAlignment="1">
      <alignment horizontal="right" vertical="center"/>
    </xf>
    <xf numFmtId="167" fontId="0" fillId="12" borderId="2" xfId="0" applyNumberFormat="1" applyFill="1" applyBorder="1" applyAlignment="1">
      <alignment horizontal="right" vertical="center"/>
    </xf>
    <xf numFmtId="10" fontId="0" fillId="11" borderId="2" xfId="0" applyNumberFormat="1" applyFill="1" applyBorder="1" applyAlignment="1">
      <alignment horizontal="right" vertical="center"/>
    </xf>
    <xf numFmtId="10" fontId="0" fillId="12" borderId="2" xfId="0" applyNumberFormat="1" applyFill="1" applyBorder="1" applyAlignment="1">
      <alignment horizontal="right" vertical="center"/>
    </xf>
    <xf numFmtId="0" fontId="3" fillId="13" borderId="2" xfId="0" applyFont="1" applyFill="1" applyBorder="1" applyAlignment="1">
      <alignment horizontal="center" vertical="center"/>
    </xf>
    <xf numFmtId="164" fontId="0" fillId="0" borderId="2" xfId="2" applyNumberFormat="1" applyFont="1" applyFill="1" applyBorder="1" applyAlignment="1">
      <alignment horizontal="right" vertical="center"/>
    </xf>
    <xf numFmtId="0" fontId="2" fillId="18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19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0" fontId="1" fillId="0" borderId="1" xfId="1" applyAlignment="1">
      <alignment horizontal="center" vertical="center"/>
    </xf>
    <xf numFmtId="0" fontId="1" fillId="0" borderId="1" xfId="1" applyFill="1" applyAlignment="1">
      <alignment horizontal="center" vertical="center"/>
    </xf>
    <xf numFmtId="0" fontId="1" fillId="6" borderId="1" xfId="1" applyFill="1" applyAlignment="1">
      <alignment horizontal="center" vertical="center"/>
    </xf>
    <xf numFmtId="0" fontId="1" fillId="0" borderId="1" xfId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</cellXfs>
  <cellStyles count="3">
    <cellStyle name="Currency" xfId="2" builtinId="4"/>
    <cellStyle name="Heading 2" xfId="1" builtinId="17"/>
    <cellStyle name="Normal" xfId="0" builtinId="0"/>
  </cellStyles>
  <dxfs count="2"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993366"/>
      <color rgb="FFCC99FF"/>
      <color rgb="FFCCCCFF"/>
      <color rgb="FF006666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C00000"/>
                </a:solidFill>
              </a:rPr>
              <a:t>Target Sales vs Achieved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Combo!$C$4</c:f>
              <c:strCache>
                <c:ptCount val="1"/>
                <c:pt idx="0">
                  <c:v>Target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Combo!$B$5:$B$10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Combo!$C$5:$C$10</c:f>
              <c:numCache>
                <c:formatCode>"$"#,##0.00</c:formatCode>
                <c:ptCount val="6"/>
                <c:pt idx="0">
                  <c:v>2500</c:v>
                </c:pt>
                <c:pt idx="1">
                  <c:v>2200</c:v>
                </c:pt>
                <c:pt idx="2">
                  <c:v>2300</c:v>
                </c:pt>
                <c:pt idx="3">
                  <c:v>2100</c:v>
                </c:pt>
                <c:pt idx="4">
                  <c:v>2400</c:v>
                </c:pt>
                <c:pt idx="5">
                  <c:v>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C-4936-AE89-64F188AF9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5117616"/>
        <c:axId val="1735493392"/>
      </c:barChart>
      <c:lineChart>
        <c:grouping val="standard"/>
        <c:varyColors val="0"/>
        <c:ser>
          <c:idx val="1"/>
          <c:order val="1"/>
          <c:tx>
            <c:strRef>
              <c:f>Combo!$D$4</c:f>
              <c:strCache>
                <c:ptCount val="1"/>
                <c:pt idx="0">
                  <c:v>Achieved Sales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Combo!$B$5:$B$10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Combo!$D$5:$D$10</c:f>
              <c:numCache>
                <c:formatCode>"$"#,##0.00</c:formatCode>
                <c:ptCount val="6"/>
                <c:pt idx="0">
                  <c:v>1800</c:v>
                </c:pt>
                <c:pt idx="1">
                  <c:v>1500</c:v>
                </c:pt>
                <c:pt idx="2">
                  <c:v>1900</c:v>
                </c:pt>
                <c:pt idx="3">
                  <c:v>1500</c:v>
                </c:pt>
                <c:pt idx="4">
                  <c:v>1800</c:v>
                </c:pt>
                <c:pt idx="5">
                  <c:v>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2C-4936-AE89-64F188AF9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117616"/>
        <c:axId val="1735493392"/>
      </c:lineChart>
      <c:catAx>
        <c:axId val="173511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5493392"/>
        <c:crosses val="autoZero"/>
        <c:auto val="1"/>
        <c:lblAlgn val="ctr"/>
        <c:lblOffset val="100"/>
        <c:noMultiLvlLbl val="0"/>
      </c:catAx>
      <c:valAx>
        <c:axId val="173549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511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 b="1">
                <a:solidFill>
                  <a:srgbClr val="C00000"/>
                </a:solidFill>
              </a:rPr>
              <a:t>Dynamic Column Chart with Slicers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'Slicer OLD'!$C$4</c:f>
              <c:strCache>
                <c:ptCount val="1"/>
                <c:pt idx="0">
                  <c:v>Target Sales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'Slicer OLD'!$B$5:$B$10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'Slicer OLD'!$C$5:$C$10</c:f>
              <c:numCache>
                <c:formatCode>"$"#,##0.00</c:formatCode>
                <c:ptCount val="6"/>
                <c:pt idx="0">
                  <c:v>2500</c:v>
                </c:pt>
                <c:pt idx="1">
                  <c:v>2300</c:v>
                </c:pt>
                <c:pt idx="2">
                  <c:v>2600</c:v>
                </c:pt>
                <c:pt idx="3">
                  <c:v>2700</c:v>
                </c:pt>
                <c:pt idx="4">
                  <c:v>2600</c:v>
                </c:pt>
                <c:pt idx="5">
                  <c:v>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4-42DC-95D7-33051478BCA2}"/>
            </c:ext>
          </c:extLst>
        </c:ser>
        <c:ser>
          <c:idx val="1"/>
          <c:order val="1"/>
          <c:tx>
            <c:strRef>
              <c:f>'Slicer OLD'!$D$4</c:f>
              <c:strCache>
                <c:ptCount val="1"/>
                <c:pt idx="0">
                  <c:v>Achieved Sales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A87623F-D0BA-47EE-9D09-A907C73036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304-42DC-95D7-33051478BCA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4C8F5D9-AA9B-454D-98E7-E4891F17ED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304-42DC-95D7-33051478BCA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1B6E8BA-DC38-4EA3-9027-47EFE585DF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304-42DC-95D7-33051478BCA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5FDD7DF-2924-49B4-9845-9D68707B02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304-42DC-95D7-33051478BCA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CBA06BF-61DC-40B6-90B6-BAA52CF102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304-42DC-95D7-33051478BCA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74C4226-E52E-4F2B-A3F0-F6F45DA796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304-42DC-95D7-33051478BC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'Slicer OLD'!$F$5:$F$10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200</c:v>
                  </c:pt>
                  <c:pt idx="2">
                    <c:v>300</c:v>
                  </c:pt>
                  <c:pt idx="3">
                    <c:v>0</c:v>
                  </c:pt>
                  <c:pt idx="4">
                    <c:v>0</c:v>
                  </c:pt>
                  <c:pt idx="5">
                    <c:v>600</c:v>
                  </c:pt>
                </c:numCache>
              </c:numRef>
            </c:plus>
            <c:minus>
              <c:numRef>
                <c:f>'Slicer OLD'!$G$5:$G$10</c:f>
                <c:numCache>
                  <c:formatCode>General</c:formatCode>
                  <c:ptCount val="6"/>
                  <c:pt idx="0">
                    <c:v>-300</c:v>
                  </c:pt>
                  <c:pt idx="1">
                    <c:v>0</c:v>
                  </c:pt>
                  <c:pt idx="2">
                    <c:v>0</c:v>
                  </c:pt>
                  <c:pt idx="3">
                    <c:v>-200</c:v>
                  </c:pt>
                  <c:pt idx="4">
                    <c:v>-250</c:v>
                  </c:pt>
                  <c:pt idx="5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'Slicer OLD'!$B$5:$B$10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'Slicer OLD'!$D$5:$D$10</c:f>
              <c:numCache>
                <c:formatCode>"$"#,##0.00</c:formatCode>
                <c:ptCount val="6"/>
                <c:pt idx="0">
                  <c:v>2200</c:v>
                </c:pt>
                <c:pt idx="1">
                  <c:v>2500</c:v>
                </c:pt>
                <c:pt idx="2">
                  <c:v>2900</c:v>
                </c:pt>
                <c:pt idx="3">
                  <c:v>2500</c:v>
                </c:pt>
                <c:pt idx="4">
                  <c:v>2350</c:v>
                </c:pt>
                <c:pt idx="5">
                  <c:v>3000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'Slicer OLD'!$H$5:$H$10</c15:f>
                <c15:dlblRangeCache>
                  <c:ptCount val="6"/>
                  <c:pt idx="0">
                    <c:v>-12.00%</c:v>
                  </c:pt>
                  <c:pt idx="1">
                    <c:v>8.70%</c:v>
                  </c:pt>
                  <c:pt idx="2">
                    <c:v>11.54%</c:v>
                  </c:pt>
                  <c:pt idx="3">
                    <c:v>-7.41%</c:v>
                  </c:pt>
                  <c:pt idx="4">
                    <c:v>-9.62%</c:v>
                  </c:pt>
                  <c:pt idx="5">
                    <c:v>25.00%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E304-42DC-95D7-33051478B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728402464"/>
        <c:axId val="1728391904"/>
      </c:barChart>
      <c:catAx>
        <c:axId val="172840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8391904"/>
        <c:crosses val="autoZero"/>
        <c:auto val="1"/>
        <c:lblAlgn val="ctr"/>
        <c:lblOffset val="100"/>
        <c:noMultiLvlLbl val="0"/>
      </c:catAx>
      <c:valAx>
        <c:axId val="1728391904"/>
        <c:scaling>
          <c:orientation val="minMax"/>
        </c:scaling>
        <c:delete val="0"/>
        <c:axPos val="l"/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840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Dynamic Column Chart with Slicers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'Dynamic Chart with Slicer'!$C$4</c:f>
              <c:strCache>
                <c:ptCount val="1"/>
                <c:pt idx="0">
                  <c:v>Target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'Dynamic Chart with Slicer'!$B$5:$B$10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'Dynamic Chart with Slicer'!$C$5:$C$10</c:f>
              <c:numCache>
                <c:formatCode>"$"#,##0.00</c:formatCode>
                <c:ptCount val="6"/>
                <c:pt idx="0">
                  <c:v>2500</c:v>
                </c:pt>
                <c:pt idx="1">
                  <c:v>2300</c:v>
                </c:pt>
                <c:pt idx="2">
                  <c:v>2600</c:v>
                </c:pt>
                <c:pt idx="3">
                  <c:v>2700</c:v>
                </c:pt>
                <c:pt idx="4">
                  <c:v>2600</c:v>
                </c:pt>
                <c:pt idx="5">
                  <c:v>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A-4AEC-A6B7-B58E14B08AF0}"/>
            </c:ext>
          </c:extLst>
        </c:ser>
        <c:ser>
          <c:idx val="1"/>
          <c:order val="1"/>
          <c:tx>
            <c:strRef>
              <c:f>'Dynamic Chart with Slicer'!$D$4</c:f>
              <c:strCache>
                <c:ptCount val="1"/>
                <c:pt idx="0">
                  <c:v>Achieved Sales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B7ACB14-4DA7-4E82-95E0-02CF0091AF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44A-4AEC-A6B7-B58E14B08A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18AB582-91B7-41EA-B61C-9CF7EA2910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44A-4AEC-A6B7-B58E14B08AF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B92211E-8D41-4CF0-AAF5-36245A7211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44A-4AEC-A6B7-B58E14B08A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977DDB9-C459-48C7-A3B3-51A54DF225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44A-4AEC-A6B7-B58E14B08AF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709C636-E937-416E-BB4C-6409D346A6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44A-4AEC-A6B7-B58E14B08AF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17DF418-C9B1-4C64-8EAC-57C68091DD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44A-4AEC-A6B7-B58E14B08A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Ref>
                <c:f>'Dynamic Chart with Slicer'!$E$5:$E$10</c:f>
                <c:numCache>
                  <c:formatCode>General</c:formatCode>
                  <c:ptCount val="6"/>
                  <c:pt idx="0">
                    <c:v>-300</c:v>
                  </c:pt>
                  <c:pt idx="1">
                    <c:v>200</c:v>
                  </c:pt>
                  <c:pt idx="2">
                    <c:v>300</c:v>
                  </c:pt>
                  <c:pt idx="3">
                    <c:v>-200</c:v>
                  </c:pt>
                  <c:pt idx="4">
                    <c:v>-250</c:v>
                  </c:pt>
                  <c:pt idx="5">
                    <c:v>600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'Dynamic Chart with Slicer'!$B$5:$B$10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'Dynamic Chart with Slicer'!$D$5:$D$10</c:f>
              <c:numCache>
                <c:formatCode>"$"#,##0.00</c:formatCode>
                <c:ptCount val="6"/>
                <c:pt idx="0">
                  <c:v>2200</c:v>
                </c:pt>
                <c:pt idx="1">
                  <c:v>2500</c:v>
                </c:pt>
                <c:pt idx="2">
                  <c:v>2900</c:v>
                </c:pt>
                <c:pt idx="3">
                  <c:v>2500</c:v>
                </c:pt>
                <c:pt idx="4">
                  <c:v>2350</c:v>
                </c:pt>
                <c:pt idx="5">
                  <c:v>3000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'Dynamic Chart with Slicer'!$F$5:$F$10</c15:f>
                <c15:dlblRangeCache>
                  <c:ptCount val="6"/>
                  <c:pt idx="0">
                    <c:v>-12.00%</c:v>
                  </c:pt>
                  <c:pt idx="1">
                    <c:v>8.70%</c:v>
                  </c:pt>
                  <c:pt idx="2">
                    <c:v>11.54%</c:v>
                  </c:pt>
                  <c:pt idx="3">
                    <c:v>-7.41%</c:v>
                  </c:pt>
                  <c:pt idx="4">
                    <c:v>-9.62%</c:v>
                  </c:pt>
                  <c:pt idx="5">
                    <c:v>25.00%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C44A-4AEC-A6B7-B58E14B08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45938288"/>
        <c:axId val="1645057120"/>
      </c:barChart>
      <c:catAx>
        <c:axId val="164593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5057120"/>
        <c:crosses val="autoZero"/>
        <c:auto val="1"/>
        <c:lblAlgn val="ctr"/>
        <c:lblOffset val="100"/>
        <c:noMultiLvlLbl val="0"/>
      </c:catAx>
      <c:valAx>
        <c:axId val="1645057120"/>
        <c:scaling>
          <c:orientation val="minMax"/>
        </c:scaling>
        <c:delete val="0"/>
        <c:axPos val="l"/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593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solidFill>
                  <a:srgbClr val="C00000"/>
                </a:solidFill>
                <a:effectLst/>
              </a:rPr>
              <a:t>Doughnut Progress Chart</a:t>
            </a:r>
            <a:endParaRPr lang="en-US" b="1">
              <a:solidFill>
                <a:srgbClr val="C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BC-4D30-93E9-3A9927BE7C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BC-4D30-93E9-3A9927BE7C56}"/>
              </c:ext>
            </c:extLst>
          </c:dPt>
          <c:cat>
            <c:strRef>
              <c:f>Doughnut!$B$7:$B$8</c:f>
              <c:strCache>
                <c:ptCount val="2"/>
                <c:pt idx="0">
                  <c:v>Project Completed</c:v>
                </c:pt>
                <c:pt idx="1">
                  <c:v>Remaining Project</c:v>
                </c:pt>
              </c:strCache>
            </c:strRef>
          </c:cat>
          <c:val>
            <c:numRef>
              <c:f>Doughnut!$C$7:$C$8</c:f>
              <c:numCache>
                <c:formatCode>0%</c:formatCode>
                <c:ptCount val="2"/>
                <c:pt idx="0">
                  <c:v>0.65</c:v>
                </c:pt>
                <c:pt idx="1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7-45F4-AC57-BA4000D6B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FF0000"/>
                </a:solidFill>
              </a:rPr>
              <a:t>Annual Trend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Trend!$C$4</c:f>
              <c:strCache>
                <c:ptCount val="1"/>
                <c:pt idx="0">
                  <c:v>Sales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Trend!$B$5:$B$16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Trend!$C$5:$C$16</c:f>
              <c:numCache>
                <c:formatCode>"$"#,##0.00</c:formatCode>
                <c:ptCount val="12"/>
                <c:pt idx="0">
                  <c:v>2375</c:v>
                </c:pt>
                <c:pt idx="1">
                  <c:v>4447</c:v>
                </c:pt>
                <c:pt idx="2">
                  <c:v>5750</c:v>
                </c:pt>
                <c:pt idx="3">
                  <c:v>2395</c:v>
                </c:pt>
                <c:pt idx="4">
                  <c:v>2438</c:v>
                </c:pt>
                <c:pt idx="5">
                  <c:v>5787</c:v>
                </c:pt>
                <c:pt idx="6">
                  <c:v>2971</c:v>
                </c:pt>
                <c:pt idx="7">
                  <c:v>3346</c:v>
                </c:pt>
                <c:pt idx="8">
                  <c:v>4295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0D-40A3-8986-263A9389A4A6}"/>
            </c:ext>
          </c:extLst>
        </c:ser>
        <c:ser>
          <c:idx val="1"/>
          <c:order val="1"/>
          <c:tx>
            <c:strRef>
              <c:f>Trend!$D$4</c:f>
              <c:strCache>
                <c:ptCount val="1"/>
                <c:pt idx="0">
                  <c:v>Future Sales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Trend!$B$5:$B$16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Trend!$D$5:$D$16</c:f>
              <c:numCache>
                <c:formatCode>General</c:formatCode>
                <c:ptCount val="12"/>
                <c:pt idx="8" formatCode="&quot;$&quot;#,##0.00">
                  <c:v>4295</c:v>
                </c:pt>
                <c:pt idx="9" formatCode="&quot;$&quot;#,##0.00">
                  <c:v>3940.25</c:v>
                </c:pt>
                <c:pt idx="10" formatCode="&quot;$&quot;#,##0.00">
                  <c:v>3977.1</c:v>
                </c:pt>
                <c:pt idx="11" formatCode="&quot;$&quot;#,##0.00">
                  <c:v>4013.95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0D-40A3-8986-263A9389A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207023"/>
        <c:axId val="153906271"/>
      </c:scatterChart>
      <c:valAx>
        <c:axId val="77620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906271"/>
        <c:crosses val="autoZero"/>
        <c:crossBetween val="midCat"/>
      </c:valAx>
      <c:valAx>
        <c:axId val="153906271"/>
        <c:scaling>
          <c:orientation val="minMax"/>
        </c:scaling>
        <c:delete val="0"/>
        <c:axPos val="l"/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2070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solidFill>
                  <a:srgbClr val="C00000"/>
                </a:solidFill>
                <a:effectLst/>
              </a:rPr>
              <a:t>Clustered Charts with Variance</a:t>
            </a:r>
            <a:endParaRPr lang="en-US" b="1">
              <a:solidFill>
                <a:srgbClr val="C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Variance!$F$4</c:f>
              <c:strCache>
                <c:ptCount val="1"/>
                <c:pt idx="0">
                  <c:v>Base Variance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Variance!$B$5:$B$10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Variance!$F$5:$F$10</c:f>
              <c:numCache>
                <c:formatCode>"$"#,##0.00</c:formatCode>
                <c:ptCount val="6"/>
                <c:pt idx="0">
                  <c:v>2200</c:v>
                </c:pt>
                <c:pt idx="1">
                  <c:v>2300</c:v>
                </c:pt>
                <c:pt idx="2">
                  <c:v>2600</c:v>
                </c:pt>
                <c:pt idx="3">
                  <c:v>2500</c:v>
                </c:pt>
                <c:pt idx="4">
                  <c:v>2350</c:v>
                </c:pt>
                <c:pt idx="5">
                  <c:v>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DE-49DD-9B1B-68277E348326}"/>
            </c:ext>
          </c:extLst>
        </c:ser>
        <c:ser>
          <c:idx val="3"/>
          <c:order val="3"/>
          <c:tx>
            <c:strRef>
              <c:f>Variance!$G$4</c:f>
              <c:strCache>
                <c:ptCount val="1"/>
                <c:pt idx="0">
                  <c:v>Positive Variance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Variance!$B$5:$B$10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Variance!$G$5:$G$10</c:f>
              <c:numCache>
                <c:formatCode>General</c:formatCode>
                <c:ptCount val="6"/>
                <c:pt idx="0">
                  <c:v>0</c:v>
                </c:pt>
                <c:pt idx="1">
                  <c:v>200</c:v>
                </c:pt>
                <c:pt idx="2">
                  <c:v>300</c:v>
                </c:pt>
                <c:pt idx="3">
                  <c:v>0</c:v>
                </c:pt>
                <c:pt idx="4">
                  <c:v>0</c:v>
                </c:pt>
                <c:pt idx="5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DE-49DD-9B1B-68277E348326}"/>
            </c:ext>
          </c:extLst>
        </c:ser>
        <c:ser>
          <c:idx val="4"/>
          <c:order val="4"/>
          <c:tx>
            <c:strRef>
              <c:f>Variance!$H$4</c:f>
              <c:strCache>
                <c:ptCount val="1"/>
                <c:pt idx="0">
                  <c:v>Negative Variance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Variance!$B$5:$B$10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Variance!$H$5:$H$10</c:f>
              <c:numCache>
                <c:formatCode>General</c:formatCode>
                <c:ptCount val="6"/>
                <c:pt idx="0">
                  <c:v>300</c:v>
                </c:pt>
                <c:pt idx="1">
                  <c:v>0</c:v>
                </c:pt>
                <c:pt idx="2">
                  <c:v>0</c:v>
                </c:pt>
                <c:pt idx="3">
                  <c:v>200</c:v>
                </c:pt>
                <c:pt idx="4">
                  <c:v>250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DE-49DD-9B1B-68277E348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092399"/>
        <c:axId val="1981220623"/>
      </c:barChart>
      <c:barChart>
        <c:barDir val="col"/>
        <c:grouping val="clustered"/>
        <c:varyColors val="0"/>
        <c:ser>
          <c:idx val="0"/>
          <c:order val="0"/>
          <c:tx>
            <c:strRef>
              <c:f>Variance!$C$4</c:f>
              <c:strCache>
                <c:ptCount val="1"/>
                <c:pt idx="0">
                  <c:v>Target Sales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Variance!$B$5:$B$10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Variance!$C$5:$C$10</c:f>
              <c:numCache>
                <c:formatCode>"$"#,##0.00</c:formatCode>
                <c:ptCount val="6"/>
                <c:pt idx="0">
                  <c:v>2500</c:v>
                </c:pt>
                <c:pt idx="1">
                  <c:v>2300</c:v>
                </c:pt>
                <c:pt idx="2">
                  <c:v>2600</c:v>
                </c:pt>
                <c:pt idx="3">
                  <c:v>2700</c:v>
                </c:pt>
                <c:pt idx="4">
                  <c:v>2600</c:v>
                </c:pt>
                <c:pt idx="5">
                  <c:v>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E-49DD-9B1B-68277E348326}"/>
            </c:ext>
          </c:extLst>
        </c:ser>
        <c:ser>
          <c:idx val="1"/>
          <c:order val="1"/>
          <c:tx>
            <c:strRef>
              <c:f>Variance!$D$4</c:f>
              <c:strCache>
                <c:ptCount val="1"/>
                <c:pt idx="0">
                  <c:v>Achieved Sales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Variance!$B$5:$B$10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Variance!$D$5:$D$10</c:f>
              <c:numCache>
                <c:formatCode>"$"#,##0.00</c:formatCode>
                <c:ptCount val="6"/>
                <c:pt idx="0">
                  <c:v>2200</c:v>
                </c:pt>
                <c:pt idx="1">
                  <c:v>2500</c:v>
                </c:pt>
                <c:pt idx="2">
                  <c:v>2900</c:v>
                </c:pt>
                <c:pt idx="3">
                  <c:v>2500</c:v>
                </c:pt>
                <c:pt idx="4">
                  <c:v>2350</c:v>
                </c:pt>
                <c:pt idx="5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DE-49DD-9B1B-68277E348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731711"/>
        <c:axId val="200550143"/>
      </c:barChart>
      <c:catAx>
        <c:axId val="192092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1220623"/>
        <c:crosses val="autoZero"/>
        <c:auto val="1"/>
        <c:lblAlgn val="ctr"/>
        <c:lblOffset val="100"/>
        <c:noMultiLvlLbl val="0"/>
      </c:catAx>
      <c:valAx>
        <c:axId val="1981220623"/>
        <c:scaling>
          <c:orientation val="minMax"/>
        </c:scaling>
        <c:delete val="0"/>
        <c:axPos val="l"/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92399"/>
        <c:crosses val="autoZero"/>
        <c:crossBetween val="between"/>
      </c:valAx>
      <c:valAx>
        <c:axId val="200550143"/>
        <c:scaling>
          <c:orientation val="minMax"/>
        </c:scaling>
        <c:delete val="0"/>
        <c:axPos val="r"/>
        <c:numFmt formatCode="&quot;$&quot;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731711"/>
        <c:crosses val="max"/>
        <c:crossBetween val="between"/>
      </c:valAx>
      <c:catAx>
        <c:axId val="1917317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5501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993366"/>
                </a:solidFill>
              </a:rPr>
              <a:t>Distribution Chart with Comparability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Distribution!$C$4</c:f>
              <c:strCache>
                <c:ptCount val="1"/>
                <c:pt idx="0">
                  <c:v>Math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Distribution!$B$5:$B$14</c:f>
              <c:strCache>
                <c:ptCount val="10"/>
                <c:pt idx="0">
                  <c:v>Tracy Blumstein</c:v>
                </c:pt>
                <c:pt idx="1">
                  <c:v>Gene Hale</c:v>
                </c:pt>
                <c:pt idx="2">
                  <c:v>Steve Nguyen</c:v>
                </c:pt>
                <c:pt idx="3">
                  <c:v>Harold Pawlan</c:v>
                </c:pt>
                <c:pt idx="4">
                  <c:v>Alejandro Grove</c:v>
                </c:pt>
                <c:pt idx="5">
                  <c:v>Andrew Allen</c:v>
                </c:pt>
                <c:pt idx="6">
                  <c:v>Ken Black</c:v>
                </c:pt>
                <c:pt idx="7">
                  <c:v>Emily Burns</c:v>
                </c:pt>
                <c:pt idx="8">
                  <c:v>Sandra Flanagan</c:v>
                </c:pt>
                <c:pt idx="9">
                  <c:v>Pete Kriz</c:v>
                </c:pt>
              </c:strCache>
            </c:strRef>
          </c:cat>
          <c:val>
            <c:numRef>
              <c:f>Distribution!$C$5:$C$14</c:f>
              <c:numCache>
                <c:formatCode>General</c:formatCode>
                <c:ptCount val="10"/>
                <c:pt idx="0">
                  <c:v>48</c:v>
                </c:pt>
                <c:pt idx="1">
                  <c:v>58</c:v>
                </c:pt>
                <c:pt idx="2">
                  <c:v>72</c:v>
                </c:pt>
                <c:pt idx="3">
                  <c:v>41</c:v>
                </c:pt>
                <c:pt idx="4">
                  <c:v>90</c:v>
                </c:pt>
                <c:pt idx="5">
                  <c:v>67</c:v>
                </c:pt>
                <c:pt idx="6">
                  <c:v>90</c:v>
                </c:pt>
                <c:pt idx="7">
                  <c:v>69</c:v>
                </c:pt>
                <c:pt idx="8">
                  <c:v>78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0-45C8-8213-B35C6C6A7513}"/>
            </c:ext>
          </c:extLst>
        </c:ser>
        <c:ser>
          <c:idx val="1"/>
          <c:order val="1"/>
          <c:tx>
            <c:strRef>
              <c:f>Distribution!$D$4</c:f>
              <c:strCache>
                <c:ptCount val="1"/>
                <c:pt idx="0">
                  <c:v>Physics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Distribution!$B$5:$B$14</c:f>
              <c:strCache>
                <c:ptCount val="10"/>
                <c:pt idx="0">
                  <c:v>Tracy Blumstein</c:v>
                </c:pt>
                <c:pt idx="1">
                  <c:v>Gene Hale</c:v>
                </c:pt>
                <c:pt idx="2">
                  <c:v>Steve Nguyen</c:v>
                </c:pt>
                <c:pt idx="3">
                  <c:v>Harold Pawlan</c:v>
                </c:pt>
                <c:pt idx="4">
                  <c:v>Alejandro Grove</c:v>
                </c:pt>
                <c:pt idx="5">
                  <c:v>Andrew Allen</c:v>
                </c:pt>
                <c:pt idx="6">
                  <c:v>Ken Black</c:v>
                </c:pt>
                <c:pt idx="7">
                  <c:v>Emily Burns</c:v>
                </c:pt>
                <c:pt idx="8">
                  <c:v>Sandra Flanagan</c:v>
                </c:pt>
                <c:pt idx="9">
                  <c:v>Pete Kriz</c:v>
                </c:pt>
              </c:strCache>
            </c:strRef>
          </c:cat>
          <c:val>
            <c:numRef>
              <c:f>Distribution!$D$5:$D$14</c:f>
              <c:numCache>
                <c:formatCode>General</c:formatCode>
                <c:ptCount val="10"/>
                <c:pt idx="0">
                  <c:v>74</c:v>
                </c:pt>
                <c:pt idx="1">
                  <c:v>51</c:v>
                </c:pt>
                <c:pt idx="2">
                  <c:v>54</c:v>
                </c:pt>
                <c:pt idx="3">
                  <c:v>87</c:v>
                </c:pt>
                <c:pt idx="4">
                  <c:v>56</c:v>
                </c:pt>
                <c:pt idx="5">
                  <c:v>45</c:v>
                </c:pt>
                <c:pt idx="6">
                  <c:v>59</c:v>
                </c:pt>
                <c:pt idx="7">
                  <c:v>69</c:v>
                </c:pt>
                <c:pt idx="8">
                  <c:v>77</c:v>
                </c:pt>
                <c:pt idx="9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E0-45C8-8213-B35C6C6A7513}"/>
            </c:ext>
          </c:extLst>
        </c:ser>
        <c:ser>
          <c:idx val="2"/>
          <c:order val="2"/>
          <c:tx>
            <c:strRef>
              <c:f>Distribution!$E$4</c:f>
              <c:strCache>
                <c:ptCount val="1"/>
                <c:pt idx="0">
                  <c:v>Chemistry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Distribution!$B$5:$B$14</c:f>
              <c:strCache>
                <c:ptCount val="10"/>
                <c:pt idx="0">
                  <c:v>Tracy Blumstein</c:v>
                </c:pt>
                <c:pt idx="1">
                  <c:v>Gene Hale</c:v>
                </c:pt>
                <c:pt idx="2">
                  <c:v>Steve Nguyen</c:v>
                </c:pt>
                <c:pt idx="3">
                  <c:v>Harold Pawlan</c:v>
                </c:pt>
                <c:pt idx="4">
                  <c:v>Alejandro Grove</c:v>
                </c:pt>
                <c:pt idx="5">
                  <c:v>Andrew Allen</c:v>
                </c:pt>
                <c:pt idx="6">
                  <c:v>Ken Black</c:v>
                </c:pt>
                <c:pt idx="7">
                  <c:v>Emily Burns</c:v>
                </c:pt>
                <c:pt idx="8">
                  <c:v>Sandra Flanagan</c:v>
                </c:pt>
                <c:pt idx="9">
                  <c:v>Pete Kriz</c:v>
                </c:pt>
              </c:strCache>
            </c:strRef>
          </c:cat>
          <c:val>
            <c:numRef>
              <c:f>Distribution!$E$5:$E$14</c:f>
              <c:numCache>
                <c:formatCode>General</c:formatCode>
                <c:ptCount val="10"/>
                <c:pt idx="0">
                  <c:v>43</c:v>
                </c:pt>
                <c:pt idx="1">
                  <c:v>56</c:v>
                </c:pt>
                <c:pt idx="2">
                  <c:v>40</c:v>
                </c:pt>
                <c:pt idx="3">
                  <c:v>50</c:v>
                </c:pt>
                <c:pt idx="4">
                  <c:v>41</c:v>
                </c:pt>
                <c:pt idx="5">
                  <c:v>76</c:v>
                </c:pt>
                <c:pt idx="6">
                  <c:v>42</c:v>
                </c:pt>
                <c:pt idx="7">
                  <c:v>57</c:v>
                </c:pt>
                <c:pt idx="8">
                  <c:v>42</c:v>
                </c:pt>
                <c:pt idx="9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E0-45C8-8213-B35C6C6A7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4184912"/>
        <c:axId val="332413136"/>
      </c:barChart>
      <c:lineChart>
        <c:grouping val="standard"/>
        <c:varyColors val="0"/>
        <c:ser>
          <c:idx val="3"/>
          <c:order val="3"/>
          <c:tx>
            <c:strRef>
              <c:f>Distribution!$F$4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solidFill>
                <a:srgbClr val="993366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Distribution!$B$5:$B$14</c:f>
              <c:strCache>
                <c:ptCount val="10"/>
                <c:pt idx="0">
                  <c:v>Tracy Blumstein</c:v>
                </c:pt>
                <c:pt idx="1">
                  <c:v>Gene Hale</c:v>
                </c:pt>
                <c:pt idx="2">
                  <c:v>Steve Nguyen</c:v>
                </c:pt>
                <c:pt idx="3">
                  <c:v>Harold Pawlan</c:v>
                </c:pt>
                <c:pt idx="4">
                  <c:v>Alejandro Grove</c:v>
                </c:pt>
                <c:pt idx="5">
                  <c:v>Andrew Allen</c:v>
                </c:pt>
                <c:pt idx="6">
                  <c:v>Ken Black</c:v>
                </c:pt>
                <c:pt idx="7">
                  <c:v>Emily Burns</c:v>
                </c:pt>
                <c:pt idx="8">
                  <c:v>Sandra Flanagan</c:v>
                </c:pt>
                <c:pt idx="9">
                  <c:v>Pete Kriz</c:v>
                </c:pt>
              </c:strCache>
            </c:strRef>
          </c:cat>
          <c:val>
            <c:numRef>
              <c:f>Distribution!$F$5:$F$14</c:f>
              <c:numCache>
                <c:formatCode>General</c:formatCode>
                <c:ptCount val="10"/>
                <c:pt idx="0">
                  <c:v>165</c:v>
                </c:pt>
                <c:pt idx="1">
                  <c:v>165</c:v>
                </c:pt>
                <c:pt idx="2">
                  <c:v>166</c:v>
                </c:pt>
                <c:pt idx="3">
                  <c:v>178</c:v>
                </c:pt>
                <c:pt idx="4">
                  <c:v>187</c:v>
                </c:pt>
                <c:pt idx="5">
                  <c:v>188</c:v>
                </c:pt>
                <c:pt idx="6">
                  <c:v>191</c:v>
                </c:pt>
                <c:pt idx="7">
                  <c:v>195</c:v>
                </c:pt>
                <c:pt idx="8">
                  <c:v>197</c:v>
                </c:pt>
                <c:pt idx="9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E0-45C8-8213-B35C6C6A7513}"/>
            </c:ext>
          </c:extLst>
        </c:ser>
        <c:ser>
          <c:idx val="4"/>
          <c:order val="4"/>
          <c:tx>
            <c:strRef>
              <c:f>Distribution!$G$4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Distribution!$B$5:$B$14</c:f>
              <c:strCache>
                <c:ptCount val="10"/>
                <c:pt idx="0">
                  <c:v>Tracy Blumstein</c:v>
                </c:pt>
                <c:pt idx="1">
                  <c:v>Gene Hale</c:v>
                </c:pt>
                <c:pt idx="2">
                  <c:v>Steve Nguyen</c:v>
                </c:pt>
                <c:pt idx="3">
                  <c:v>Harold Pawlan</c:v>
                </c:pt>
                <c:pt idx="4">
                  <c:v>Alejandro Grove</c:v>
                </c:pt>
                <c:pt idx="5">
                  <c:v>Andrew Allen</c:v>
                </c:pt>
                <c:pt idx="6">
                  <c:v>Ken Black</c:v>
                </c:pt>
                <c:pt idx="7">
                  <c:v>Emily Burns</c:v>
                </c:pt>
                <c:pt idx="8">
                  <c:v>Sandra Flanagan</c:v>
                </c:pt>
                <c:pt idx="9">
                  <c:v>Pete Kriz</c:v>
                </c:pt>
              </c:strCache>
            </c:strRef>
          </c:cat>
          <c:val>
            <c:numRef>
              <c:f>Distribution!$G$5:$G$14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E0-45C8-8213-B35C6C6A7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4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gradFill>
                <a:gsLst>
                  <a:gs pos="0">
                    <a:srgbClr val="993366"/>
                  </a:gs>
                  <a:gs pos="100000">
                    <a:schemeClr val="bg1">
                      <a:alpha val="0"/>
                    </a:schemeClr>
                  </a:gs>
                </a:gsLst>
                <a:lin ang="5400000" scaled="1"/>
              </a:gradFill>
              <a:ln w="9525">
                <a:noFill/>
              </a:ln>
              <a:effectLst/>
            </c:spPr>
          </c:downBars>
        </c:upDownBars>
        <c:marker val="1"/>
        <c:smooth val="0"/>
        <c:axId val="1754184912"/>
        <c:axId val="332413136"/>
      </c:lineChart>
      <c:catAx>
        <c:axId val="175418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413136"/>
        <c:crosses val="autoZero"/>
        <c:auto val="1"/>
        <c:lblAlgn val="ctr"/>
        <c:lblOffset val="100"/>
        <c:noMultiLvlLbl val="0"/>
      </c:catAx>
      <c:valAx>
        <c:axId val="332413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18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993366"/>
                </a:solidFill>
              </a:rPr>
              <a:t>Actual vs Target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'Actual vs Target'!$C$4</c:f>
              <c:strCache>
                <c:ptCount val="1"/>
                <c:pt idx="0">
                  <c:v>Target Sales</c:v>
                </c:pt>
              </c:strCache>
            </c:strRef>
          </c:tx>
          <c:spPr>
            <a:noFill/>
            <a:ln w="19050">
              <a:solidFill>
                <a:srgbClr val="006666"/>
              </a:solidFill>
            </a:ln>
            <a:effectLst/>
          </c:spPr>
          <c:invertIfNegative val="0"/>
          <c:cat>
            <c:strRef>
              <c:f>'Actual vs Target'!$B$5:$B$10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'Actual vs Target'!$C$5:$C$10</c:f>
              <c:numCache>
                <c:formatCode>"$"#,##0.00</c:formatCode>
                <c:ptCount val="6"/>
                <c:pt idx="0">
                  <c:v>2500</c:v>
                </c:pt>
                <c:pt idx="1">
                  <c:v>2300</c:v>
                </c:pt>
                <c:pt idx="2">
                  <c:v>2600</c:v>
                </c:pt>
                <c:pt idx="3">
                  <c:v>2700</c:v>
                </c:pt>
                <c:pt idx="4">
                  <c:v>2600</c:v>
                </c:pt>
                <c:pt idx="5">
                  <c:v>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44-474D-8A0C-B3F6A510CCA7}"/>
            </c:ext>
          </c:extLst>
        </c:ser>
        <c:ser>
          <c:idx val="1"/>
          <c:order val="1"/>
          <c:tx>
            <c:strRef>
              <c:f>'Actual vs Target'!$D$4</c:f>
              <c:strCache>
                <c:ptCount val="1"/>
                <c:pt idx="0">
                  <c:v>Achieved Sales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'Actual vs Target'!$B$5:$B$10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'Actual vs Target'!$D$5:$D$10</c:f>
              <c:numCache>
                <c:formatCode>"$"#,##0.00</c:formatCode>
                <c:ptCount val="6"/>
                <c:pt idx="0">
                  <c:v>2200</c:v>
                </c:pt>
                <c:pt idx="1">
                  <c:v>2500</c:v>
                </c:pt>
                <c:pt idx="2">
                  <c:v>2900</c:v>
                </c:pt>
                <c:pt idx="3">
                  <c:v>2500</c:v>
                </c:pt>
                <c:pt idx="4">
                  <c:v>2350</c:v>
                </c:pt>
                <c:pt idx="5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44-474D-8A0C-B3F6A510CCA7}"/>
            </c:ext>
          </c:extLst>
        </c:ser>
        <c:ser>
          <c:idx val="2"/>
          <c:order val="2"/>
          <c:tx>
            <c:strRef>
              <c:f>'Actual vs Target'!$E$4</c:f>
              <c:strCache>
                <c:ptCount val="1"/>
                <c:pt idx="0">
                  <c:v>Max Invisible</c:v>
                </c:pt>
              </c:strCache>
            </c:strRef>
          </c:tx>
          <c:spPr>
            <a:noFill/>
            <a:ln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244-474D-8A0C-B3F6A510CCA7}"/>
              </c:ext>
            </c:extLst>
          </c:dPt>
          <c:cat>
            <c:strRef>
              <c:f>'Actual vs Target'!$B$5:$B$10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'Actual vs Target'!$E$5:$E$10</c:f>
              <c:numCache>
                <c:formatCode>"$"#,##0.00</c:formatCode>
                <c:ptCount val="6"/>
                <c:pt idx="0">
                  <c:v>3500</c:v>
                </c:pt>
                <c:pt idx="1">
                  <c:v>3500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44-474D-8A0C-B3F6A510CCA7}"/>
            </c:ext>
          </c:extLst>
        </c:ser>
        <c:ser>
          <c:idx val="3"/>
          <c:order val="3"/>
          <c:tx>
            <c:strRef>
              <c:f>'Actual vs Target'!$F$4</c:f>
              <c:strCache>
                <c:ptCount val="1"/>
                <c:pt idx="0">
                  <c:v>Max Outline</c:v>
                </c:pt>
              </c:strCache>
            </c:strRef>
          </c:tx>
          <c:spPr>
            <a:noFill/>
            <a:ln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  <c:invertIfNegative val="0"/>
          <c:cat>
            <c:strRef>
              <c:f>'Actual vs Target'!$B$5:$B$10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'Actual vs Target'!$F$5:$F$10</c:f>
              <c:numCache>
                <c:formatCode>"$"#,##0.00</c:formatCode>
                <c:ptCount val="6"/>
                <c:pt idx="0">
                  <c:v>3500</c:v>
                </c:pt>
                <c:pt idx="1">
                  <c:v>3500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44-474D-8A0C-B3F6A510C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41833680"/>
        <c:axId val="538638864"/>
      </c:barChart>
      <c:catAx>
        <c:axId val="54183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638864"/>
        <c:crosses val="autoZero"/>
        <c:auto val="1"/>
        <c:lblAlgn val="ctr"/>
        <c:lblOffset val="100"/>
        <c:noMultiLvlLbl val="0"/>
      </c:catAx>
      <c:valAx>
        <c:axId val="538638864"/>
        <c:scaling>
          <c:orientation val="minMax"/>
        </c:scaling>
        <c:delete val="0"/>
        <c:axPos val="l"/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83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246688860862089E-2"/>
          <c:y val="4.6296296296296294E-2"/>
          <c:w val="0.90927327265909941"/>
          <c:h val="0.90740740740740744"/>
        </c:manualLayout>
      </c:layout>
      <c:barChart>
        <c:barDir val="col"/>
        <c:grouping val="stacked"/>
        <c:varyColors val="0"/>
        <c:ser>
          <c:idx val="1"/>
          <c:order val="1"/>
          <c:tx>
            <c:v>Activity</c:v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215007215007215E-3"/>
                  <c:y val="-0.18493597391235186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39-480F-8635-0963D0AB8E0F}"/>
                </c:ext>
              </c:extLst>
            </c:dLbl>
            <c:dLbl>
              <c:idx val="1"/>
              <c:layout>
                <c:manualLayout>
                  <c:x val="3.6075036075036075E-3"/>
                  <c:y val="-0.20390685065881917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426897395401333"/>
                      <c:h val="0.1050925925925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139-480F-8635-0963D0AB8E0F}"/>
                </c:ext>
              </c:extLst>
            </c:dLbl>
            <c:dLbl>
              <c:idx val="2"/>
              <c:layout>
                <c:manualLayout>
                  <c:x val="2.4050024050023609E-3"/>
                  <c:y val="-0.18072721970359765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39-480F-8635-0963D0AB8E0F}"/>
                </c:ext>
              </c:extLst>
            </c:dLbl>
            <c:dLbl>
              <c:idx val="3"/>
              <c:layout>
                <c:manualLayout>
                  <c:x val="2.4050024050023609E-3"/>
                  <c:y val="-0.17651879689281263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39-480F-8635-0963D0AB8E0F}"/>
                </c:ext>
              </c:extLst>
            </c:dLbl>
            <c:dLbl>
              <c:idx val="4"/>
              <c:layout>
                <c:manualLayout>
                  <c:x val="0"/>
                  <c:y val="-0.18493597391235186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39-480F-8635-0963D0AB8E0F}"/>
                </c:ext>
              </c:extLst>
            </c:dLbl>
            <c:dLbl>
              <c:idx val="5"/>
              <c:layout>
                <c:manualLayout>
                  <c:x val="-2.4050024050024932E-3"/>
                  <c:y val="-0.19969842784803415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39-480F-8635-0963D0AB8E0F}"/>
                </c:ext>
              </c:extLst>
            </c:dLbl>
            <c:dLbl>
              <c:idx val="6"/>
              <c:layout>
                <c:manualLayout>
                  <c:x val="-2.4050024050024051E-3"/>
                  <c:y val="-0.18493597391235186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39-480F-8635-0963D0AB8E0F}"/>
                </c:ext>
              </c:extLst>
            </c:dLbl>
            <c:dLbl>
              <c:idx val="7"/>
              <c:layout>
                <c:manualLayout>
                  <c:x val="2.4050024050024051E-3"/>
                  <c:y val="-0.17231004268405845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39-480F-8635-0963D0AB8E0F}"/>
                </c:ext>
              </c:extLst>
            </c:dLbl>
            <c:spPr>
              <a:solidFill>
                <a:srgbClr val="006666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50" b="1" i="1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Milestone!$C$5:$C$12</c:f>
              <c:strCache>
                <c:ptCount val="8"/>
                <c:pt idx="0">
                  <c:v>Match Begins</c:v>
                </c:pt>
                <c:pt idx="1">
                  <c:v>Casemiro Got Yellow Card</c:v>
                </c:pt>
                <c:pt idx="2">
                  <c:v>Goal by Casemiro</c:v>
                </c:pt>
                <c:pt idx="3">
                  <c:v>Equalizer by Messi</c:v>
                </c:pt>
                <c:pt idx="4">
                  <c:v>Goal by Rakitic</c:v>
                </c:pt>
                <c:pt idx="5">
                  <c:v>Ramos Shown Red Card</c:v>
                </c:pt>
                <c:pt idx="6">
                  <c:v>Equalizer by James</c:v>
                </c:pt>
                <c:pt idx="7">
                  <c:v>Winner from Messi</c:v>
                </c:pt>
              </c:strCache>
            </c:strRef>
          </c:cat>
          <c:val>
            <c:numRef>
              <c:f>Milestone!$D$5:$D$12</c:f>
              <c:numCache>
                <c:formatCode>General</c:formatCode>
                <c:ptCount val="8"/>
                <c:pt idx="0">
                  <c:v>10</c:v>
                </c:pt>
                <c:pt idx="1">
                  <c:v>-10</c:v>
                </c:pt>
                <c:pt idx="2">
                  <c:v>10</c:v>
                </c:pt>
                <c:pt idx="3">
                  <c:v>-10</c:v>
                </c:pt>
                <c:pt idx="4">
                  <c:v>10</c:v>
                </c:pt>
                <c:pt idx="5">
                  <c:v>-10</c:v>
                </c:pt>
                <c:pt idx="6">
                  <c:v>10</c:v>
                </c:pt>
                <c:pt idx="7">
                  <c:v>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39-480F-8635-0963D0AB8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04215248"/>
        <c:axId val="332423696"/>
      </c:barChart>
      <c:lineChart>
        <c:grouping val="standard"/>
        <c:varyColors val="0"/>
        <c:ser>
          <c:idx val="0"/>
          <c:order val="0"/>
          <c:tx>
            <c:v>Time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Milestone!$B$5:$B$12</c:f>
              <c:strCache>
                <c:ptCount val="8"/>
                <c:pt idx="0">
                  <c:v>0'</c:v>
                </c:pt>
                <c:pt idx="1">
                  <c:v>12'</c:v>
                </c:pt>
                <c:pt idx="2">
                  <c:v>28'</c:v>
                </c:pt>
                <c:pt idx="3">
                  <c:v>33'</c:v>
                </c:pt>
                <c:pt idx="4">
                  <c:v>73'</c:v>
                </c:pt>
                <c:pt idx="5">
                  <c:v>77'</c:v>
                </c:pt>
                <c:pt idx="6">
                  <c:v>85'</c:v>
                </c:pt>
                <c:pt idx="7">
                  <c:v>90+2'</c:v>
                </c:pt>
              </c:strCache>
            </c:strRef>
          </c:cat>
          <c:val>
            <c:numRef>
              <c:f>Milestone!$C$5:$C$12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9-480F-8635-0963D0AB8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214064"/>
        <c:axId val="332427536"/>
      </c:lineChart>
      <c:catAx>
        <c:axId val="61121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427536"/>
        <c:crosses val="autoZero"/>
        <c:auto val="1"/>
        <c:lblAlgn val="ctr"/>
        <c:lblOffset val="100"/>
        <c:noMultiLvlLbl val="0"/>
      </c:catAx>
      <c:valAx>
        <c:axId val="3324275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1214064"/>
        <c:crosses val="autoZero"/>
        <c:crossBetween val="between"/>
      </c:valAx>
      <c:valAx>
        <c:axId val="3324236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604215248"/>
        <c:crosses val="max"/>
        <c:crossBetween val="between"/>
      </c:valAx>
      <c:catAx>
        <c:axId val="604215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2423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Gantt!$C$4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Gantt!$B$5:$B$12</c:f>
              <c:strCache>
                <c:ptCount val="8"/>
                <c:pt idx="0">
                  <c:v>Project Alpha</c:v>
                </c:pt>
                <c:pt idx="1">
                  <c:v>Project Beta</c:v>
                </c:pt>
                <c:pt idx="2">
                  <c:v>Project Gamma</c:v>
                </c:pt>
                <c:pt idx="3">
                  <c:v>Project Theta</c:v>
                </c:pt>
                <c:pt idx="4">
                  <c:v>Project Little Boy</c:v>
                </c:pt>
                <c:pt idx="5">
                  <c:v>Project Fatman</c:v>
                </c:pt>
                <c:pt idx="6">
                  <c:v>Project Cena</c:v>
                </c:pt>
                <c:pt idx="7">
                  <c:v>Project Y2J</c:v>
                </c:pt>
              </c:strCache>
            </c:strRef>
          </c:cat>
          <c:val>
            <c:numRef>
              <c:f>Gantt!$C$5:$C$12</c:f>
              <c:numCache>
                <c:formatCode>m/d/yyyy</c:formatCode>
                <c:ptCount val="8"/>
                <c:pt idx="0">
                  <c:v>44597</c:v>
                </c:pt>
                <c:pt idx="1">
                  <c:v>44600</c:v>
                </c:pt>
                <c:pt idx="2">
                  <c:v>44616</c:v>
                </c:pt>
                <c:pt idx="3">
                  <c:v>44635</c:v>
                </c:pt>
                <c:pt idx="4">
                  <c:v>44640</c:v>
                </c:pt>
                <c:pt idx="5">
                  <c:v>44649</c:v>
                </c:pt>
                <c:pt idx="6">
                  <c:v>44658</c:v>
                </c:pt>
                <c:pt idx="7">
                  <c:v>44707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0-49F3-977F-EA03D1E6A034}"/>
            </c:ext>
          </c:extLst>
        </c:ser>
        <c:ser>
          <c:idx val="1"/>
          <c:order val="1"/>
          <c:tx>
            <c:strRef>
              <c:f>Gantt!$E$4</c:f>
              <c:strCache>
                <c:ptCount val="1"/>
                <c:pt idx="0">
                  <c:v>Duration (Days)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39700" h="139700" prst="divot"/>
            </a:sp3d>
          </c:spPr>
          <c:invertIfNegative val="0"/>
          <c:dLbls>
            <c:spPr>
              <a:noFill/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50" b="1" i="1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Gantt!$B$5:$B$12</c:f>
              <c:strCache>
                <c:ptCount val="8"/>
                <c:pt idx="0">
                  <c:v>Project Alpha</c:v>
                </c:pt>
                <c:pt idx="1">
                  <c:v>Project Beta</c:v>
                </c:pt>
                <c:pt idx="2">
                  <c:v>Project Gamma</c:v>
                </c:pt>
                <c:pt idx="3">
                  <c:v>Project Theta</c:v>
                </c:pt>
                <c:pt idx="4">
                  <c:v>Project Little Boy</c:v>
                </c:pt>
                <c:pt idx="5">
                  <c:v>Project Fatman</c:v>
                </c:pt>
                <c:pt idx="6">
                  <c:v>Project Cena</c:v>
                </c:pt>
                <c:pt idx="7">
                  <c:v>Project Y2J</c:v>
                </c:pt>
              </c:strCache>
            </c:strRef>
          </c:cat>
          <c:val>
            <c:numRef>
              <c:f>Gantt!$E$5:$E$12</c:f>
              <c:numCache>
                <c:formatCode>General</c:formatCode>
                <c:ptCount val="8"/>
                <c:pt idx="0">
                  <c:v>13</c:v>
                </c:pt>
                <c:pt idx="1">
                  <c:v>18</c:v>
                </c:pt>
                <c:pt idx="2">
                  <c:v>30</c:v>
                </c:pt>
                <c:pt idx="3">
                  <c:v>22</c:v>
                </c:pt>
                <c:pt idx="4">
                  <c:v>23</c:v>
                </c:pt>
                <c:pt idx="5">
                  <c:v>26</c:v>
                </c:pt>
                <c:pt idx="6">
                  <c:v>23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90-49F3-977F-EA03D1E6A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342719"/>
        <c:axId val="1895816095"/>
      </c:barChart>
      <c:catAx>
        <c:axId val="443427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5816095"/>
        <c:crosses val="autoZero"/>
        <c:auto val="1"/>
        <c:lblAlgn val="ctr"/>
        <c:lblOffset val="100"/>
        <c:noMultiLvlLbl val="0"/>
      </c:catAx>
      <c:valAx>
        <c:axId val="1895816095"/>
        <c:scaling>
          <c:orientation val="minMax"/>
          <c:max val="44730"/>
          <c:min val="44597"/>
        </c:scaling>
        <c:delete val="0"/>
        <c:axPos val="t"/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4271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C00000"/>
                </a:solidFill>
              </a:rPr>
              <a:t>Bell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Bell!$D$5:$D$12</c:f>
              <c:numCache>
                <c:formatCode>General</c:formatCode>
                <c:ptCount val="8"/>
                <c:pt idx="0">
                  <c:v>31.02362780226802</c:v>
                </c:pt>
                <c:pt idx="1">
                  <c:v>38.766877001620017</c:v>
                </c:pt>
                <c:pt idx="2">
                  <c:v>46.51012620097201</c:v>
                </c:pt>
                <c:pt idx="3">
                  <c:v>54.253375400324003</c:v>
                </c:pt>
                <c:pt idx="4">
                  <c:v>61.996624599675997</c:v>
                </c:pt>
                <c:pt idx="5">
                  <c:v>69.73987379902799</c:v>
                </c:pt>
                <c:pt idx="6">
                  <c:v>77.483122998379983</c:v>
                </c:pt>
                <c:pt idx="7">
                  <c:v>85.226372197731976</c:v>
                </c:pt>
              </c:numCache>
            </c:numRef>
          </c:xVal>
          <c:yVal>
            <c:numRef>
              <c:f>Bell!$E$5:$E$12</c:f>
              <c:numCache>
                <c:formatCode>General</c:formatCode>
                <c:ptCount val="8"/>
                <c:pt idx="0">
                  <c:v>4.9058568469557723E-4</c:v>
                </c:pt>
                <c:pt idx="1">
                  <c:v>4.4456509597987142E-3</c:v>
                </c:pt>
                <c:pt idx="2">
                  <c:v>1.9323347136202439E-2</c:v>
                </c:pt>
                <c:pt idx="3">
                  <c:v>4.0286158102275746E-2</c:v>
                </c:pt>
                <c:pt idx="4">
                  <c:v>4.0286158102275746E-2</c:v>
                </c:pt>
                <c:pt idx="5">
                  <c:v>1.9323347136202439E-2</c:v>
                </c:pt>
                <c:pt idx="6">
                  <c:v>4.4456509597987142E-3</c:v>
                </c:pt>
                <c:pt idx="7">
                  <c:v>4.905856846955781E-4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53-4756-ACB5-88ACCB0B9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9807119"/>
        <c:axId val="1771742751"/>
      </c:scatterChart>
      <c:valAx>
        <c:axId val="1179807119"/>
        <c:scaling>
          <c:orientation val="minMax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742751"/>
        <c:crosses val="autoZero"/>
        <c:crossBetween val="midCat"/>
      </c:valAx>
      <c:valAx>
        <c:axId val="177174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9807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993366"/>
                </a:solidFill>
              </a:rPr>
              <a:t>Sales Funnel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'Sales Funnel Chart'!$C$4</c:f>
              <c:strCache>
                <c:ptCount val="1"/>
                <c:pt idx="0">
                  <c:v>Helper Column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  <a:alpha val="0"/>
                </a:sysClr>
              </a:solidFill>
            </a:ln>
            <a:effectLst/>
          </c:spPr>
          <c:invertIfNegative val="0"/>
          <c:cat>
            <c:strRef>
              <c:f>'Sales Funnel Chart'!$B$5:$B$9</c:f>
              <c:strCache>
                <c:ptCount val="5"/>
                <c:pt idx="0">
                  <c:v>Identify</c:v>
                </c:pt>
                <c:pt idx="1">
                  <c:v>Validated</c:v>
                </c:pt>
                <c:pt idx="2">
                  <c:v>Qualified</c:v>
                </c:pt>
                <c:pt idx="3">
                  <c:v>Proposal</c:v>
                </c:pt>
                <c:pt idx="4">
                  <c:v>Won</c:v>
                </c:pt>
              </c:strCache>
            </c:strRef>
          </c:cat>
          <c:val>
            <c:numRef>
              <c:f>'Sales Funnel Chart'!$C$5:$C$9</c:f>
              <c:numCache>
                <c:formatCode>General</c:formatCode>
                <c:ptCount val="5"/>
                <c:pt idx="0">
                  <c:v>0</c:v>
                </c:pt>
                <c:pt idx="1">
                  <c:v>59647</c:v>
                </c:pt>
                <c:pt idx="2">
                  <c:v>140346</c:v>
                </c:pt>
                <c:pt idx="3">
                  <c:v>180191</c:v>
                </c:pt>
                <c:pt idx="4">
                  <c:v>215163.5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3-4533-B560-AAF504560542}"/>
            </c:ext>
          </c:extLst>
        </c:ser>
        <c:ser>
          <c:idx val="1"/>
          <c:order val="1"/>
          <c:tx>
            <c:strRef>
              <c:f>'Sales Funnel Chart'!$D$4</c:f>
              <c:strCache>
                <c:ptCount val="1"/>
                <c:pt idx="0">
                  <c:v>Deal Value ($ Million)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'Sales Funnel Chart'!$B$5:$B$9</c:f>
              <c:strCache>
                <c:ptCount val="5"/>
                <c:pt idx="0">
                  <c:v>Identify</c:v>
                </c:pt>
                <c:pt idx="1">
                  <c:v>Validated</c:v>
                </c:pt>
                <c:pt idx="2">
                  <c:v>Qualified</c:v>
                </c:pt>
                <c:pt idx="3">
                  <c:v>Proposal</c:v>
                </c:pt>
                <c:pt idx="4">
                  <c:v>Won</c:v>
                </c:pt>
              </c:strCache>
            </c:strRef>
          </c:cat>
          <c:val>
            <c:numRef>
              <c:f>'Sales Funnel Chart'!$D$5:$D$9</c:f>
              <c:numCache>
                <c:formatCode>General</c:formatCode>
                <c:ptCount val="5"/>
                <c:pt idx="0">
                  <c:v>498532</c:v>
                </c:pt>
                <c:pt idx="1">
                  <c:v>379238</c:v>
                </c:pt>
                <c:pt idx="2">
                  <c:v>217840</c:v>
                </c:pt>
                <c:pt idx="3">
                  <c:v>138150</c:v>
                </c:pt>
                <c:pt idx="4">
                  <c:v>68205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A3-4533-B560-AAF504560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9337535"/>
        <c:axId val="1180905535"/>
      </c:barChart>
      <c:catAx>
        <c:axId val="293375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0905535"/>
        <c:crosses val="autoZero"/>
        <c:auto val="1"/>
        <c:lblAlgn val="ctr"/>
        <c:lblOffset val="100"/>
        <c:noMultiLvlLbl val="0"/>
      </c:catAx>
      <c:valAx>
        <c:axId val="1180905535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37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993366"/>
                </a:solidFill>
              </a:rPr>
              <a:t>Bullet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'Bullet Chart'!$B$5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'Bullet Chart'!$C$4</c:f>
              <c:strCache>
                <c:ptCount val="1"/>
                <c:pt idx="0">
                  <c:v>Employee Satisfaction 2023</c:v>
                </c:pt>
              </c:strCache>
            </c:strRef>
          </c:cat>
          <c:val>
            <c:numRef>
              <c:f>'Bullet Chart'!$C$5</c:f>
              <c:numCache>
                <c:formatCode>0%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A-4167-8048-5E0A1CF28B59}"/>
            </c:ext>
          </c:extLst>
        </c:ser>
        <c:ser>
          <c:idx val="1"/>
          <c:order val="1"/>
          <c:tx>
            <c:strRef>
              <c:f>'Bullet Chart'!$B$6</c:f>
              <c:strCache>
                <c:ptCount val="1"/>
                <c:pt idx="0">
                  <c:v>Fair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'Bullet Chart'!$C$4</c:f>
              <c:strCache>
                <c:ptCount val="1"/>
                <c:pt idx="0">
                  <c:v>Employee Satisfaction 2023</c:v>
                </c:pt>
              </c:strCache>
            </c:strRef>
          </c:cat>
          <c:val>
            <c:numRef>
              <c:f>'Bullet Chart'!$C$6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0A-4167-8048-5E0A1CF28B59}"/>
            </c:ext>
          </c:extLst>
        </c:ser>
        <c:ser>
          <c:idx val="2"/>
          <c:order val="2"/>
          <c:tx>
            <c:strRef>
              <c:f>'Bullet Chart'!$B$7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'Bullet Chart'!$C$4</c:f>
              <c:strCache>
                <c:ptCount val="1"/>
                <c:pt idx="0">
                  <c:v>Employee Satisfaction 2023</c:v>
                </c:pt>
              </c:strCache>
            </c:strRef>
          </c:cat>
          <c:val>
            <c:numRef>
              <c:f>'Bullet Chart'!$C$7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0A-4167-8048-5E0A1CF28B59}"/>
            </c:ext>
          </c:extLst>
        </c:ser>
        <c:ser>
          <c:idx val="3"/>
          <c:order val="3"/>
          <c:tx>
            <c:strRef>
              <c:f>'Bullet Chart'!$B$8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'Bullet Chart'!$C$4</c:f>
              <c:strCache>
                <c:ptCount val="1"/>
                <c:pt idx="0">
                  <c:v>Employee Satisfaction 2023</c:v>
                </c:pt>
              </c:strCache>
            </c:strRef>
          </c:cat>
          <c:val>
            <c:numRef>
              <c:f>'Bullet Chart'!$C$8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0A-4167-8048-5E0A1CF28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2935408"/>
        <c:axId val="1903440576"/>
      </c:barChart>
      <c:barChart>
        <c:barDir val="col"/>
        <c:grouping val="stacked"/>
        <c:varyColors val="0"/>
        <c:ser>
          <c:idx val="4"/>
          <c:order val="4"/>
          <c:tx>
            <c:strRef>
              <c:f>'Bullet Chart'!$B$9</c:f>
              <c:strCache>
                <c:ptCount val="1"/>
                <c:pt idx="0">
                  <c:v>Actual Value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>
              <a:noFill/>
            </a:ln>
            <a:effectLst/>
          </c:spPr>
          <c:invertIfNegative val="0"/>
          <c:val>
            <c:numRef>
              <c:f>'Bullet Chart'!$C$9</c:f>
              <c:numCache>
                <c:formatCode>0%</c:formatCode>
                <c:ptCount val="1"/>
                <c:pt idx="0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0A-4167-8048-5E0A1CF28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100"/>
        <c:axId val="81835904"/>
        <c:axId val="1903442496"/>
      </c:barChart>
      <c:lineChart>
        <c:grouping val="stacked"/>
        <c:varyColors val="0"/>
        <c:ser>
          <c:idx val="5"/>
          <c:order val="5"/>
          <c:tx>
            <c:strRef>
              <c:f>'Bullet Chart'!$B$10</c:f>
              <c:strCache>
                <c:ptCount val="1"/>
                <c:pt idx="0">
                  <c:v>Target Value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dash"/>
            <c:size val="30"/>
            <c:spPr>
              <a:solidFill>
                <a:srgbClr val="993366"/>
              </a:solidFill>
              <a:ln w="9525">
                <a:noFill/>
              </a:ln>
              <a:effectLst/>
            </c:spPr>
          </c:marker>
          <c:val>
            <c:numRef>
              <c:f>'Bullet Chart'!$C$10</c:f>
              <c:numCache>
                <c:formatCode>0%</c:formatCode>
                <c:ptCount val="1"/>
                <c:pt idx="0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B0A-4167-8048-5E0A1CF28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35904"/>
        <c:axId val="1903442496"/>
      </c:lineChart>
      <c:catAx>
        <c:axId val="191293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3440576"/>
        <c:crosses val="autoZero"/>
        <c:auto val="1"/>
        <c:lblAlgn val="ctr"/>
        <c:lblOffset val="100"/>
        <c:noMultiLvlLbl val="0"/>
      </c:catAx>
      <c:valAx>
        <c:axId val="1903440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2935408"/>
        <c:crosses val="autoZero"/>
        <c:crossBetween val="between"/>
      </c:valAx>
      <c:valAx>
        <c:axId val="19034424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81835904"/>
        <c:crosses val="max"/>
        <c:crossBetween val="between"/>
      </c:valAx>
      <c:catAx>
        <c:axId val="81835904"/>
        <c:scaling>
          <c:orientation val="minMax"/>
        </c:scaling>
        <c:delete val="1"/>
        <c:axPos val="b"/>
        <c:majorTickMark val="out"/>
        <c:minorTickMark val="none"/>
        <c:tickLblPos val="nextTo"/>
        <c:crossAx val="1903442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C00000"/>
                </a:solidFill>
              </a:rPr>
              <a:t>Step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Step!$F$4</c:f>
              <c:strCache>
                <c:ptCount val="1"/>
                <c:pt idx="0">
                  <c:v>Petrol 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Step!$E$5:$E$25</c:f>
              <c:numCache>
                <c:formatCode>[$-409]d\-mmm\-yy;@</c:formatCode>
                <c:ptCount val="21"/>
                <c:pt idx="0">
                  <c:v>45001</c:v>
                </c:pt>
                <c:pt idx="1">
                  <c:v>45005</c:v>
                </c:pt>
                <c:pt idx="2">
                  <c:v>45009</c:v>
                </c:pt>
                <c:pt idx="3">
                  <c:v>45013</c:v>
                </c:pt>
                <c:pt idx="4">
                  <c:v>45017</c:v>
                </c:pt>
                <c:pt idx="5">
                  <c:v>45021</c:v>
                </c:pt>
                <c:pt idx="6">
                  <c:v>45025</c:v>
                </c:pt>
                <c:pt idx="7">
                  <c:v>45029</c:v>
                </c:pt>
                <c:pt idx="8">
                  <c:v>45033</c:v>
                </c:pt>
                <c:pt idx="9">
                  <c:v>45037</c:v>
                </c:pt>
                <c:pt idx="10">
                  <c:v>44997</c:v>
                </c:pt>
                <c:pt idx="11">
                  <c:v>45001</c:v>
                </c:pt>
                <c:pt idx="12">
                  <c:v>45005</c:v>
                </c:pt>
                <c:pt idx="13">
                  <c:v>45009</c:v>
                </c:pt>
                <c:pt idx="14">
                  <c:v>45013</c:v>
                </c:pt>
                <c:pt idx="15">
                  <c:v>45017</c:v>
                </c:pt>
                <c:pt idx="16">
                  <c:v>45021</c:v>
                </c:pt>
                <c:pt idx="17">
                  <c:v>45025</c:v>
                </c:pt>
                <c:pt idx="18">
                  <c:v>45029</c:v>
                </c:pt>
                <c:pt idx="19">
                  <c:v>45033</c:v>
                </c:pt>
                <c:pt idx="20">
                  <c:v>45037</c:v>
                </c:pt>
              </c:numCache>
            </c:numRef>
          </c:cat>
          <c:val>
            <c:numRef>
              <c:f>Step!$F$5:$F$25</c:f>
              <c:numCache>
                <c:formatCode>"$"#,##0.00</c:formatCode>
                <c:ptCount val="21"/>
                <c:pt idx="0">
                  <c:v>1.23</c:v>
                </c:pt>
                <c:pt idx="1">
                  <c:v>1.44</c:v>
                </c:pt>
                <c:pt idx="2">
                  <c:v>1.56</c:v>
                </c:pt>
                <c:pt idx="3">
                  <c:v>1.66</c:v>
                </c:pt>
                <c:pt idx="4">
                  <c:v>1.78</c:v>
                </c:pt>
                <c:pt idx="5">
                  <c:v>1.64</c:v>
                </c:pt>
                <c:pt idx="6">
                  <c:v>1.54</c:v>
                </c:pt>
                <c:pt idx="7">
                  <c:v>1.32</c:v>
                </c:pt>
                <c:pt idx="8">
                  <c:v>1.52</c:v>
                </c:pt>
                <c:pt idx="9">
                  <c:v>1.6</c:v>
                </c:pt>
                <c:pt idx="10">
                  <c:v>1.23</c:v>
                </c:pt>
                <c:pt idx="11">
                  <c:v>1.44</c:v>
                </c:pt>
                <c:pt idx="12">
                  <c:v>1.56</c:v>
                </c:pt>
                <c:pt idx="13">
                  <c:v>1.66</c:v>
                </c:pt>
                <c:pt idx="14">
                  <c:v>1.78</c:v>
                </c:pt>
                <c:pt idx="15">
                  <c:v>1.64</c:v>
                </c:pt>
                <c:pt idx="16">
                  <c:v>1.54</c:v>
                </c:pt>
                <c:pt idx="17">
                  <c:v>1.32</c:v>
                </c:pt>
                <c:pt idx="18">
                  <c:v>1.52</c:v>
                </c:pt>
                <c:pt idx="19">
                  <c:v>1.6</c:v>
                </c:pt>
                <c:pt idx="20">
                  <c:v>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DE-42E5-8C43-912564A98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909216"/>
        <c:axId val="146569904"/>
      </c:lineChart>
      <c:dateAx>
        <c:axId val="147909216"/>
        <c:scaling>
          <c:orientation val="minMax"/>
        </c:scaling>
        <c:delete val="0"/>
        <c:axPos val="b"/>
        <c:numFmt formatCode="[$-409]d\-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569904"/>
        <c:crosses val="autoZero"/>
        <c:auto val="1"/>
        <c:lblOffset val="100"/>
        <c:baseTimeUnit val="days"/>
        <c:majorUnit val="4"/>
        <c:majorTimeUnit val="days"/>
      </c:dateAx>
      <c:valAx>
        <c:axId val="146569904"/>
        <c:scaling>
          <c:orientation val="minMax"/>
          <c:min val="1"/>
        </c:scaling>
        <c:delete val="0"/>
        <c:axPos val="l"/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0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71226944732214"/>
          <c:y val="2.23001658802238E-2"/>
          <c:w val="0.77958770208480677"/>
          <c:h val="0.961646919300783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[1]Sheet1!$B$17</c:f>
              <c:strCache>
                <c:ptCount val="1"/>
                <c:pt idx="0">
                  <c:v>Achieved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[1]Sheet1!$C$17</c:f>
              <c:numCache>
                <c:formatCode>General</c:formatCode>
                <c:ptCount val="1"/>
                <c:pt idx="0">
                  <c:v>0.89985000000000004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1-4E2D-8BFD-8362506D7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6741824"/>
        <c:axId val="1746742656"/>
      </c:barChart>
      <c:barChart>
        <c:barDir val="col"/>
        <c:grouping val="clustered"/>
        <c:varyColors val="0"/>
        <c:ser>
          <c:idx val="1"/>
          <c:order val="1"/>
          <c:tx>
            <c:strRef>
              <c:f>[1]Sheet1!$B$18</c:f>
              <c:strCache>
                <c:ptCount val="1"/>
                <c:pt idx="0">
                  <c:v>Completion Target</c:v>
                </c:pt>
              </c:strCache>
            </c:strRef>
          </c:tx>
          <c:spPr>
            <a:noFill/>
            <a:ln w="19050">
              <a:solidFill>
                <a:schemeClr val="accent1"/>
              </a:solidFill>
            </a:ln>
            <a:effectLst/>
          </c:spPr>
          <c:invertIfNegative val="0"/>
          <c:val>
            <c:numRef>
              <c:f>[1]Sheet1!$C$18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61-4E2D-8BFD-8362506D7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6447408"/>
        <c:axId val="876446160"/>
      </c:barChart>
      <c:catAx>
        <c:axId val="1746741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46742656"/>
        <c:crosses val="autoZero"/>
        <c:auto val="1"/>
        <c:lblAlgn val="ctr"/>
        <c:lblOffset val="100"/>
        <c:noMultiLvlLbl val="0"/>
      </c:catAx>
      <c:valAx>
        <c:axId val="1746742656"/>
        <c:scaling>
          <c:orientation val="minMax"/>
          <c:max val="1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6741824"/>
        <c:crosses val="autoZero"/>
        <c:crossBetween val="between"/>
      </c:valAx>
      <c:valAx>
        <c:axId val="8764461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76447408"/>
        <c:crosses val="max"/>
        <c:crossBetween val="between"/>
      </c:valAx>
      <c:catAx>
        <c:axId val="876447408"/>
        <c:scaling>
          <c:orientation val="minMax"/>
        </c:scaling>
        <c:delete val="1"/>
        <c:axPos val="b"/>
        <c:majorTickMark val="out"/>
        <c:minorTickMark val="none"/>
        <c:tickLblPos val="nextTo"/>
        <c:crossAx val="876446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Thermometer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Thermometer!$B$17</c:f>
              <c:strCache>
                <c:ptCount val="1"/>
                <c:pt idx="0">
                  <c:v>Achieved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Thermometer!$C$17</c:f>
              <c:numCache>
                <c:formatCode>0.00%</c:formatCode>
                <c:ptCount val="1"/>
                <c:pt idx="0">
                  <c:v>0.89985000000000004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B-4591-8DF7-80A0E2FE1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723264"/>
        <c:axId val="151868864"/>
      </c:barChart>
      <c:barChart>
        <c:barDir val="col"/>
        <c:grouping val="clustered"/>
        <c:varyColors val="0"/>
        <c:ser>
          <c:idx val="1"/>
          <c:order val="1"/>
          <c:tx>
            <c:strRef>
              <c:f>Thermometer!$B$18</c:f>
              <c:strCache>
                <c:ptCount val="1"/>
                <c:pt idx="0">
                  <c:v>Completion Target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5875"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F9B-4591-8DF7-80A0E2FE172E}"/>
              </c:ext>
            </c:extLst>
          </c:dPt>
          <c:val>
            <c:numRef>
              <c:f>Thermometer!$C$18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9B-4591-8DF7-80A0E2FE1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136016"/>
        <c:axId val="151868384"/>
      </c:barChart>
      <c:catAx>
        <c:axId val="7672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68864"/>
        <c:crosses val="autoZero"/>
        <c:auto val="1"/>
        <c:lblAlgn val="ctr"/>
        <c:lblOffset val="100"/>
        <c:noMultiLvlLbl val="0"/>
      </c:catAx>
      <c:valAx>
        <c:axId val="151868864"/>
        <c:scaling>
          <c:orientation val="minMax"/>
          <c:max val="1"/>
          <c:min val="0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723264"/>
        <c:crosses val="autoZero"/>
        <c:crossBetween val="between"/>
      </c:valAx>
      <c:valAx>
        <c:axId val="151868384"/>
        <c:scaling>
          <c:orientation val="minMax"/>
        </c:scaling>
        <c:delete val="1"/>
        <c:axPos val="r"/>
        <c:numFmt formatCode="0.00%" sourceLinked="1"/>
        <c:majorTickMark val="out"/>
        <c:minorTickMark val="none"/>
        <c:tickLblPos val="nextTo"/>
        <c:crossAx val="237136016"/>
        <c:crosses val="max"/>
        <c:crossBetween val="between"/>
      </c:valAx>
      <c:catAx>
        <c:axId val="237136016"/>
        <c:scaling>
          <c:orientation val="minMax"/>
        </c:scaling>
        <c:delete val="1"/>
        <c:axPos val="b"/>
        <c:majorTickMark val="out"/>
        <c:minorTickMark val="none"/>
        <c:tickLblPos val="nextTo"/>
        <c:crossAx val="151868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Matrix!$D$4</c:f>
              <c:strCache>
                <c:ptCount val="1"/>
                <c:pt idx="0">
                  <c:v>Cost Price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Matrix!$C$5:$C$11</c:f>
              <c:numCache>
                <c:formatCode>"$"#,##0.00</c:formatCode>
                <c:ptCount val="7"/>
                <c:pt idx="0">
                  <c:v>3930</c:v>
                </c:pt>
                <c:pt idx="1">
                  <c:v>4796</c:v>
                </c:pt>
                <c:pt idx="2">
                  <c:v>1773</c:v>
                </c:pt>
                <c:pt idx="3">
                  <c:v>4484</c:v>
                </c:pt>
                <c:pt idx="4">
                  <c:v>1369</c:v>
                </c:pt>
                <c:pt idx="5">
                  <c:v>1200</c:v>
                </c:pt>
                <c:pt idx="6">
                  <c:v>2234</c:v>
                </c:pt>
              </c:numCache>
            </c:numRef>
          </c:xVal>
          <c:yVal>
            <c:numRef>
              <c:f>Matrix!$D$5:$D$11</c:f>
              <c:numCache>
                <c:formatCode>"$"#,##0.00</c:formatCode>
                <c:ptCount val="7"/>
                <c:pt idx="0">
                  <c:v>2411</c:v>
                </c:pt>
                <c:pt idx="1">
                  <c:v>2848</c:v>
                </c:pt>
                <c:pt idx="2">
                  <c:v>1197</c:v>
                </c:pt>
                <c:pt idx="3">
                  <c:v>646</c:v>
                </c:pt>
                <c:pt idx="4">
                  <c:v>2347</c:v>
                </c:pt>
                <c:pt idx="5">
                  <c:v>700</c:v>
                </c:pt>
                <c:pt idx="6">
                  <c:v>3256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D7-493B-88AC-97974F90633A}"/>
            </c:ext>
          </c:extLst>
        </c:ser>
        <c:ser>
          <c:idx val="1"/>
          <c:order val="1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Matrix!$F$5:$F$6</c:f>
              <c:numCache>
                <c:formatCode>General</c:formatCode>
                <c:ptCount val="2"/>
                <c:pt idx="0">
                  <c:v>0</c:v>
                </c:pt>
                <c:pt idx="1">
                  <c:v>6000</c:v>
                </c:pt>
              </c:numCache>
            </c:numRef>
          </c:xVal>
          <c:yVal>
            <c:numRef>
              <c:f>Matrix!$G$5:$G$6</c:f>
              <c:numCache>
                <c:formatCode>General</c:formatCode>
                <c:ptCount val="2"/>
                <c:pt idx="0">
                  <c:v>2000</c:v>
                </c:pt>
                <c:pt idx="1">
                  <c:v>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D7-493B-88AC-97974F90633A}"/>
            </c:ext>
          </c:extLst>
        </c:ser>
        <c:ser>
          <c:idx val="2"/>
          <c:order val="2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Matrix!$F$7:$F$8</c:f>
              <c:numCache>
                <c:formatCode>General</c:formatCode>
                <c:ptCount val="2"/>
                <c:pt idx="0">
                  <c:v>3000</c:v>
                </c:pt>
                <c:pt idx="1">
                  <c:v>3000</c:v>
                </c:pt>
              </c:numCache>
            </c:numRef>
          </c:xVal>
          <c:yVal>
            <c:numRef>
              <c:f>Matrix!$G$7:$G$8</c:f>
              <c:numCache>
                <c:formatCode>General</c:formatCode>
                <c:ptCount val="2"/>
                <c:pt idx="0">
                  <c:v>0</c:v>
                </c:pt>
                <c:pt idx="1">
                  <c:v>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D7-493B-88AC-97974F90633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74363663"/>
        <c:axId val="1746973039"/>
      </c:scatterChart>
      <c:valAx>
        <c:axId val="74363663"/>
        <c:scaling>
          <c:orientation val="minMax"/>
        </c:scaling>
        <c:delete val="0"/>
        <c:axPos val="b"/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6973039"/>
        <c:crosses val="autoZero"/>
        <c:crossBetween val="midCat"/>
      </c:valAx>
      <c:valAx>
        <c:axId val="1746973039"/>
        <c:scaling>
          <c:orientation val="minMax"/>
          <c:max val="4000"/>
        </c:scaling>
        <c:delete val="0"/>
        <c:axPos val="l"/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636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2">
                    <a:lumMod val="75000"/>
                  </a:schemeClr>
                </a:solidFill>
              </a:rPr>
              <a:t>Meter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19-4FCA-B352-3E5376998F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19-4FCA-B352-3E5376998F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19-4FCA-B352-3E5376998F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19-4FCA-B352-3E5376998F5E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93-411F-84B8-021717418B34}"/>
              </c:ext>
            </c:extLst>
          </c:dPt>
          <c:cat>
            <c:strRef>
              <c:f>Meter!$B$5:$B$9</c:f>
              <c:strCache>
                <c:ptCount val="5"/>
                <c:pt idx="0">
                  <c:v>Start</c:v>
                </c:pt>
                <c:pt idx="1">
                  <c:v>Initial</c:v>
                </c:pt>
                <c:pt idx="2">
                  <c:v>Middle</c:v>
                </c:pt>
                <c:pt idx="3">
                  <c:v>End</c:v>
                </c:pt>
                <c:pt idx="4">
                  <c:v>Max</c:v>
                </c:pt>
              </c:strCache>
            </c:strRef>
          </c:cat>
          <c:val>
            <c:numRef>
              <c:f>Meter!$C$5:$C$9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70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3-411F-84B8-021717418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pieChart>
        <c:varyColors val="1"/>
        <c:ser>
          <c:idx val="1"/>
          <c:order val="1"/>
          <c:tx>
            <c:strRef>
              <c:f>Meter!$E$4</c:f>
              <c:strCache>
                <c:ptCount val="1"/>
                <c:pt idx="0">
                  <c:v>Pointer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593-411F-84B8-021717418B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219-4FCA-B352-3E5376998F5E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593-411F-84B8-021717418B34}"/>
              </c:ext>
            </c:extLst>
          </c:dPt>
          <c:val>
            <c:numRef>
              <c:f>Meter!$F$5:$F$7</c:f>
              <c:numCache>
                <c:formatCode>General</c:formatCode>
                <c:ptCount val="3"/>
                <c:pt idx="0">
                  <c:v>70</c:v>
                </c:pt>
                <c:pt idx="1">
                  <c:v>5</c:v>
                </c:pt>
                <c:pt idx="2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93-411F-84B8-021717418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Burndown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Burndown!$B$11</c:f>
              <c:strCache>
                <c:ptCount val="1"/>
                <c:pt idx="0">
                  <c:v>Scheduled Hours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Burndown!$C$10:$H$10</c:f>
              <c:strCache>
                <c:ptCount val="6"/>
                <c:pt idx="0">
                  <c:v>Start</c:v>
                </c:pt>
                <c:pt idx="1">
                  <c:v>W1</c:v>
                </c:pt>
                <c:pt idx="2">
                  <c:v>W2</c:v>
                </c:pt>
                <c:pt idx="3">
                  <c:v>W3</c:v>
                </c:pt>
                <c:pt idx="4">
                  <c:v>W4</c:v>
                </c:pt>
                <c:pt idx="5">
                  <c:v>W5</c:v>
                </c:pt>
              </c:strCache>
            </c:strRef>
          </c:cat>
          <c:val>
            <c:numRef>
              <c:f>Burndown!$C$11:$H$11</c:f>
              <c:numCache>
                <c:formatCode>General</c:formatCode>
                <c:ptCount val="6"/>
                <c:pt idx="1">
                  <c:v>64</c:v>
                </c:pt>
                <c:pt idx="2">
                  <c:v>64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3-4F82-83C5-373016C4B46F}"/>
            </c:ext>
          </c:extLst>
        </c:ser>
        <c:ser>
          <c:idx val="1"/>
          <c:order val="1"/>
          <c:tx>
            <c:strRef>
              <c:f>Burndown!$B$12</c:f>
              <c:strCache>
                <c:ptCount val="1"/>
                <c:pt idx="0">
                  <c:v>Completed Hours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Burndown!$C$10:$H$10</c:f>
              <c:strCache>
                <c:ptCount val="6"/>
                <c:pt idx="0">
                  <c:v>Start</c:v>
                </c:pt>
                <c:pt idx="1">
                  <c:v>W1</c:v>
                </c:pt>
                <c:pt idx="2">
                  <c:v>W2</c:v>
                </c:pt>
                <c:pt idx="3">
                  <c:v>W3</c:v>
                </c:pt>
                <c:pt idx="4">
                  <c:v>W4</c:v>
                </c:pt>
                <c:pt idx="5">
                  <c:v>W5</c:v>
                </c:pt>
              </c:strCache>
            </c:strRef>
          </c:cat>
          <c:val>
            <c:numRef>
              <c:f>Burndown!$C$12:$H$12</c:f>
              <c:numCache>
                <c:formatCode>General</c:formatCode>
                <c:ptCount val="6"/>
                <c:pt idx="1">
                  <c:v>45</c:v>
                </c:pt>
                <c:pt idx="2">
                  <c:v>33</c:v>
                </c:pt>
                <c:pt idx="3">
                  <c:v>11</c:v>
                </c:pt>
                <c:pt idx="4">
                  <c:v>16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C3-4F82-83C5-373016C4B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07935"/>
        <c:axId val="61526975"/>
      </c:barChart>
      <c:lineChart>
        <c:grouping val="standard"/>
        <c:varyColors val="0"/>
        <c:ser>
          <c:idx val="2"/>
          <c:order val="2"/>
          <c:tx>
            <c:strRef>
              <c:f>Burndown!$B$13</c:f>
              <c:strCache>
                <c:ptCount val="1"/>
                <c:pt idx="0">
                  <c:v>Efforts Left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Burndown!$C$10:$H$10</c:f>
              <c:strCache>
                <c:ptCount val="6"/>
                <c:pt idx="0">
                  <c:v>Start</c:v>
                </c:pt>
                <c:pt idx="1">
                  <c:v>W1</c:v>
                </c:pt>
                <c:pt idx="2">
                  <c:v>W2</c:v>
                </c:pt>
                <c:pt idx="3">
                  <c:v>W3</c:v>
                </c:pt>
                <c:pt idx="4">
                  <c:v>W4</c:v>
                </c:pt>
                <c:pt idx="5">
                  <c:v>W5</c:v>
                </c:pt>
              </c:strCache>
            </c:strRef>
          </c:cat>
          <c:val>
            <c:numRef>
              <c:f>Burndown!$C$13:$H$13</c:f>
              <c:numCache>
                <c:formatCode>General</c:formatCode>
                <c:ptCount val="6"/>
                <c:pt idx="0">
                  <c:v>320</c:v>
                </c:pt>
                <c:pt idx="1">
                  <c:v>275</c:v>
                </c:pt>
                <c:pt idx="2">
                  <c:v>242</c:v>
                </c:pt>
                <c:pt idx="3">
                  <c:v>231</c:v>
                </c:pt>
                <c:pt idx="4">
                  <c:v>215</c:v>
                </c:pt>
                <c:pt idx="5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C3-4F82-83C5-373016C4B46F}"/>
            </c:ext>
          </c:extLst>
        </c:ser>
        <c:ser>
          <c:idx val="3"/>
          <c:order val="3"/>
          <c:tx>
            <c:strRef>
              <c:f>Burndown!$B$14</c:f>
              <c:strCache>
                <c:ptCount val="1"/>
                <c:pt idx="0">
                  <c:v>Total Burndown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Burndown!$C$10:$H$10</c:f>
              <c:strCache>
                <c:ptCount val="6"/>
                <c:pt idx="0">
                  <c:v>Start</c:v>
                </c:pt>
                <c:pt idx="1">
                  <c:v>W1</c:v>
                </c:pt>
                <c:pt idx="2">
                  <c:v>W2</c:v>
                </c:pt>
                <c:pt idx="3">
                  <c:v>W3</c:v>
                </c:pt>
                <c:pt idx="4">
                  <c:v>W4</c:v>
                </c:pt>
                <c:pt idx="5">
                  <c:v>W5</c:v>
                </c:pt>
              </c:strCache>
            </c:strRef>
          </c:cat>
          <c:val>
            <c:numRef>
              <c:f>Burndown!$C$14:$H$14</c:f>
              <c:numCache>
                <c:formatCode>General</c:formatCode>
                <c:ptCount val="6"/>
                <c:pt idx="0">
                  <c:v>320</c:v>
                </c:pt>
                <c:pt idx="1">
                  <c:v>256</c:v>
                </c:pt>
                <c:pt idx="2">
                  <c:v>192</c:v>
                </c:pt>
                <c:pt idx="3">
                  <c:v>128</c:v>
                </c:pt>
                <c:pt idx="4">
                  <c:v>64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C3-4F82-83C5-373016C4B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07935"/>
        <c:axId val="61526975"/>
      </c:lineChart>
      <c:catAx>
        <c:axId val="59507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26975"/>
        <c:crosses val="autoZero"/>
        <c:auto val="1"/>
        <c:lblAlgn val="ctr"/>
        <c:lblOffset val="100"/>
        <c:noMultiLvlLbl val="0"/>
      </c:catAx>
      <c:valAx>
        <c:axId val="61526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07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C00000"/>
                </a:solidFill>
              </a:rPr>
              <a:t>Target Sales vs Achieved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With Data Table'!$C$4</c:f>
              <c:strCache>
                <c:ptCount val="1"/>
                <c:pt idx="0">
                  <c:v>Target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 With Data Table'!$B$5:$B$10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'Chart With Data Table'!$C$5:$C$10</c:f>
              <c:numCache>
                <c:formatCode>"$"#,##0.00</c:formatCode>
                <c:ptCount val="6"/>
                <c:pt idx="0">
                  <c:v>2500</c:v>
                </c:pt>
                <c:pt idx="1">
                  <c:v>2200</c:v>
                </c:pt>
                <c:pt idx="2">
                  <c:v>2300</c:v>
                </c:pt>
                <c:pt idx="3">
                  <c:v>2100</c:v>
                </c:pt>
                <c:pt idx="4">
                  <c:v>2400</c:v>
                </c:pt>
                <c:pt idx="5">
                  <c:v>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F-4CAD-99F0-5087598A2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5117616"/>
        <c:axId val="1735493392"/>
      </c:barChart>
      <c:lineChart>
        <c:grouping val="standard"/>
        <c:varyColors val="0"/>
        <c:ser>
          <c:idx val="1"/>
          <c:order val="1"/>
          <c:tx>
            <c:strRef>
              <c:f>'Chart With Data Table'!$D$4</c:f>
              <c:strCache>
                <c:ptCount val="1"/>
                <c:pt idx="0">
                  <c:v>Achieved Sales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'Chart With Data Table'!$B$5:$B$10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'Chart With Data Table'!$D$5:$D$10</c:f>
              <c:numCache>
                <c:formatCode>"$"#,##0.00</c:formatCode>
                <c:ptCount val="6"/>
                <c:pt idx="0">
                  <c:v>1800</c:v>
                </c:pt>
                <c:pt idx="1">
                  <c:v>1500</c:v>
                </c:pt>
                <c:pt idx="2">
                  <c:v>1900</c:v>
                </c:pt>
                <c:pt idx="3">
                  <c:v>1500</c:v>
                </c:pt>
                <c:pt idx="4">
                  <c:v>1800</c:v>
                </c:pt>
                <c:pt idx="5">
                  <c:v>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F-4CAD-99F0-5087598A2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117616"/>
        <c:axId val="1735493392"/>
      </c:lineChart>
      <c:catAx>
        <c:axId val="173511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5493392"/>
        <c:crosses val="autoZero"/>
        <c:auto val="1"/>
        <c:lblAlgn val="ctr"/>
        <c:lblOffset val="100"/>
        <c:noMultiLvlLbl val="0"/>
      </c:catAx>
      <c:valAx>
        <c:axId val="173549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51176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C00000"/>
                </a:solidFill>
              </a:rPr>
              <a:t>Distribution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cat>
            <c:strRef>
              <c:f>'Distribution Chart'!$F$7:$F$14</c:f>
              <c:strCache>
                <c:ptCount val="8"/>
                <c:pt idx="0">
                  <c:v>&lt;=20</c:v>
                </c:pt>
                <c:pt idx="1">
                  <c:v>21-30</c:v>
                </c:pt>
                <c:pt idx="2">
                  <c:v>31-40</c:v>
                </c:pt>
                <c:pt idx="3">
                  <c:v>41-50</c:v>
                </c:pt>
                <c:pt idx="4">
                  <c:v>51-60</c:v>
                </c:pt>
                <c:pt idx="5">
                  <c:v>61-70</c:v>
                </c:pt>
                <c:pt idx="6">
                  <c:v>71-80</c:v>
                </c:pt>
                <c:pt idx="7">
                  <c:v>&gt;=80</c:v>
                </c:pt>
              </c:strCache>
            </c:strRef>
          </c:cat>
          <c:val>
            <c:numRef>
              <c:f>'Distribution Chart'!$G$7:$G$14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7-43FF-97AB-510B48776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219880415"/>
        <c:axId val="1797026351"/>
      </c:barChart>
      <c:catAx>
        <c:axId val="219880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7026351"/>
        <c:crosses val="autoZero"/>
        <c:auto val="1"/>
        <c:lblAlgn val="ctr"/>
        <c:lblOffset val="100"/>
        <c:noMultiLvlLbl val="0"/>
      </c:catAx>
      <c:valAx>
        <c:axId val="17970263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8804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Sheet1!$D$4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Sheet1!$B$5:$C$12</c:f>
              <c:multiLvlStrCache>
                <c:ptCount val="8"/>
                <c:lvl>
                  <c:pt idx="0">
                    <c:v>Phoenix</c:v>
                  </c:pt>
                  <c:pt idx="1">
                    <c:v>Mesa</c:v>
                  </c:pt>
                  <c:pt idx="3">
                    <c:v>Salt Lake City</c:v>
                  </c:pt>
                  <c:pt idx="4">
                    <c:v>St. George</c:v>
                  </c:pt>
                  <c:pt idx="6">
                    <c:v>Houston</c:v>
                  </c:pt>
                  <c:pt idx="7">
                    <c:v>Dallas</c:v>
                  </c:pt>
                </c:lvl>
                <c:lvl>
                  <c:pt idx="0">
                    <c:v>Arizona</c:v>
                  </c:pt>
                  <c:pt idx="3">
                    <c:v>Utah</c:v>
                  </c:pt>
                  <c:pt idx="6">
                    <c:v>Texas</c:v>
                  </c:pt>
                </c:lvl>
              </c:multiLvlStrCache>
            </c:multiLvlStrRef>
          </c:cat>
          <c:val>
            <c:numRef>
              <c:f>Sheet1!$D$5:$D$12</c:f>
              <c:numCache>
                <c:formatCode>"$"#,##0.00</c:formatCode>
                <c:ptCount val="8"/>
                <c:pt idx="0">
                  <c:v>15000</c:v>
                </c:pt>
                <c:pt idx="1">
                  <c:v>20000</c:v>
                </c:pt>
                <c:pt idx="3">
                  <c:v>18000</c:v>
                </c:pt>
                <c:pt idx="4">
                  <c:v>23000</c:v>
                </c:pt>
                <c:pt idx="6">
                  <c:v>14000</c:v>
                </c:pt>
                <c:pt idx="7">
                  <c:v>19000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5-44D5-A004-F7C977A532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1"/>
        <c:overlap val="-27"/>
        <c:axId val="1387820848"/>
        <c:axId val="87501968"/>
      </c:barChart>
      <c:catAx>
        <c:axId val="138782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501968"/>
        <c:crosses val="autoZero"/>
        <c:auto val="1"/>
        <c:lblAlgn val="ctr"/>
        <c:lblOffset val="100"/>
        <c:noMultiLvlLbl val="0"/>
      </c:catAx>
      <c:valAx>
        <c:axId val="87501968"/>
        <c:scaling>
          <c:orientation val="minMax"/>
        </c:scaling>
        <c:delete val="0"/>
        <c:axPos val="l"/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782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txData>
          <cx:v>Histogram Chart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1" i="0" u="none" strike="noStrike" baseline="0">
              <a:solidFill>
                <a:srgbClr val="C00000"/>
              </a:solidFill>
              <a:latin typeface="Calibri" panose="020F0502020204030204"/>
            </a:rPr>
            <a:t>Histogram Chart</a:t>
          </a:r>
        </a:p>
      </cx:txPr>
    </cx:title>
    <cx:plotArea>
      <cx:plotAreaRegion>
        <cx:series layoutId="clusteredColumn" uniqueId="{8D4E6D1A-1D53-431F-A583-2AE5745F0172}">
          <cx:dataId val="0"/>
          <cx:layoutPr>
            <cx:binning intervalClosed="r">
              <cx:binSize val="10"/>
            </cx:binning>
          </cx:layoutPr>
        </cx:series>
      </cx:plotAreaRegion>
      <cx:axis id="0">
        <cx:catScaling gapWidth="0.100000001"/>
        <cx:tickLabels/>
      </cx:axis>
      <cx:axis id="1">
        <cx:valScaling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</cx:f>
      </cx:strDim>
      <cx:numDim type="val">
        <cx:f>_xlchart.v1.3</cx:f>
      </cx:numDim>
    </cx:data>
  </cx:chartData>
  <cx:chart>
    <cx:title pos="t" align="ctr" overlay="0">
      <cx:tx>
        <cx:txData>
          <cx:v>Dynamic Waterfall Chart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1" i="0" u="none" strike="noStrike" baseline="0">
              <a:solidFill>
                <a:srgbClr val="C00000"/>
              </a:solidFill>
              <a:latin typeface="Calibri" panose="020F0502020204030204"/>
            </a:rPr>
            <a:t>Dynamic Waterfall Chart</a:t>
          </a:r>
        </a:p>
      </cx:txPr>
    </cx:title>
    <cx:plotArea>
      <cx:plotAreaRegion>
        <cx:series layoutId="waterfall" uniqueId="{ED1E9010-3DF3-4A6D-8C9A-D96D13179EC4}">
          <cx:tx>
            <cx:txData>
              <cx:f>_xlchart.v1.2</cx:f>
              <cx:v>Sales Flow</cx:v>
            </cx:txData>
          </cx:tx>
          <cx:dataLabels pos="outEnd">
            <cx:visibility seriesName="0" categoryName="0" value="1"/>
          </cx:dataLabels>
          <cx:dataId val="0"/>
          <cx:layoutPr>
            <cx:subtotals>
              <cx:idx val="0"/>
              <cx:idx val="7"/>
            </cx:subtotals>
          </cx:layoutPr>
        </cx:series>
      </cx:plotAreaRegion>
      <cx:axis id="0">
        <cx:catScaling gapWidth="0.5"/>
        <cx:tickLabels/>
      </cx:axis>
      <cx:axis id="1">
        <cx:valScaling/>
        <cx:tickLabels/>
      </cx:axis>
    </cx:plotArea>
    <cx:legend pos="t" align="ctr" overlay="0"/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val">
        <cx:f>_xlchart.v1.6</cx:f>
      </cx:numDim>
    </cx:data>
  </cx:chartData>
  <cx:chart>
    <cx:title pos="t" align="ctr" overlay="0">
      <cx:tx>
        <cx:txData>
          <cx:v>Pareto Chart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1" i="0" u="none" strike="noStrike" baseline="0">
              <a:solidFill>
                <a:srgbClr val="C00000"/>
              </a:solidFill>
              <a:latin typeface="Calibri" panose="020F0502020204030204"/>
            </a:rPr>
            <a:t>Pareto Chart</a:t>
          </a:r>
        </a:p>
      </cx:txPr>
    </cx:title>
    <cx:plotArea>
      <cx:plotAreaRegion>
        <cx:series layoutId="clusteredColumn" uniqueId="{8749FC54-DB1F-41E9-A576-EF59E736C5FF}">
          <cx:tx>
            <cx:txData>
              <cx:f>_xlchart.v1.5</cx:f>
              <cx:v>Count</cx:v>
            </cx:txData>
          </cx:tx>
          <cx:dataId val="0"/>
          <cx:layoutPr>
            <cx:aggregation/>
          </cx:layoutPr>
          <cx:axisId val="1"/>
        </cx:series>
        <cx:series layoutId="paretoLine" ownerIdx="0" uniqueId="{76DB132A-AE05-44BA-BDB8-90269F7C7F90}">
          <cx:axisId val="2"/>
        </cx:series>
      </cx:plotAreaRegion>
      <cx:axis id="0">
        <cx:catScaling gapWidth="0"/>
        <cx:tickLabels/>
      </cx:axis>
      <cx:axis id="1">
        <cx:valScaling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297180</xdr:colOff>
      <xdr:row>2</xdr:row>
      <xdr:rowOff>7620</xdr:rowOff>
    </xdr:from>
    <xdr:to>
      <xdr:col>12</xdr:col>
      <xdr:colOff>601980</xdr:colOff>
      <xdr:row>16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930F13-5562-0573-B7E1-5D92BFC892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624840</xdr:colOff>
      <xdr:row>1</xdr:row>
      <xdr:rowOff>99060</xdr:rowOff>
    </xdr:from>
    <xdr:to>
      <xdr:col>13</xdr:col>
      <xdr:colOff>236220</xdr:colOff>
      <xdr:row>16</xdr:row>
      <xdr:rowOff>129540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C8F0668-F0C6-BA66-AC04-E6C4E2D911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509586</xdr:colOff>
      <xdr:row>1</xdr:row>
      <xdr:rowOff>52386</xdr:rowOff>
    </xdr:from>
    <xdr:to>
      <xdr:col>15</xdr:col>
      <xdr:colOff>57149</xdr:colOff>
      <xdr:row>16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86B180-D4E2-1638-7C7A-5B41040CFA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487680</xdr:colOff>
      <xdr:row>2</xdr:row>
      <xdr:rowOff>106680</xdr:rowOff>
    </xdr:from>
    <xdr:to>
      <xdr:col>12</xdr:col>
      <xdr:colOff>182880</xdr:colOff>
      <xdr:row>16</xdr:row>
      <xdr:rowOff>182880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FBC75B-ED0A-E566-AE18-35D77A7EE9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0.44833</cdr:x>
      <cdr:y>0.40833</cdr:y>
    </cdr:from>
    <cdr:to>
      <cdr:x>0.56833</cdr:x>
      <cdr:y>0.59444</cdr:y>
    </cdr:to>
    <cdr:sp macro="" textlink="Doughnut!$C$7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FAAF4E8D-93F8-3AAB-FDD1-CA97381618F0}"/>
            </a:ext>
          </a:extLst>
        </cdr:cNvPr>
        <cdr:cNvSpPr txBox="1"/>
      </cdr:nvSpPr>
      <cdr:spPr>
        <a:xfrm xmlns:a="http://schemas.openxmlformats.org/drawingml/2006/main">
          <a:off x="2049780" y="1120140"/>
          <a:ext cx="548640" cy="51054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fld id="{A3C29452-EBCE-4EB1-8993-B5BA8059EB44}" type="TxLink">
            <a:rPr lang="en-US" sz="2400" b="1" i="0" u="none" strike="noStrike">
              <a:solidFill>
                <a:srgbClr val="C00000"/>
              </a:solidFill>
              <a:latin typeface="Calibri"/>
              <a:cs typeface="Calibri"/>
            </a:rPr>
            <a:pPr algn="ctr"/>
            <a:t>65%</a:t>
          </a:fld>
          <a:endParaRPr lang="en-US" sz="2400" b="1">
            <a:solidFill>
              <a:srgbClr val="C00000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289560</xdr:colOff>
      <xdr:row>2</xdr:row>
      <xdr:rowOff>106680</xdr:rowOff>
    </xdr:from>
    <xdr:to>
      <xdr:col>16</xdr:col>
      <xdr:colOff>171450</xdr:colOff>
      <xdr:row>17</xdr:row>
      <xdr:rowOff>64770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FBA00B64-DEF9-EB5C-DFCF-862D91AD1A1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128385" y="525780"/>
              <a:ext cx="4606290" cy="28346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2</xdr:row>
      <xdr:rowOff>38100</xdr:rowOff>
    </xdr:from>
    <xdr:to>
      <xdr:col>12</xdr:col>
      <xdr:colOff>560070</xdr:colOff>
      <xdr:row>16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BAED69-54A9-E190-D0E0-913F07F7A1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140970</xdr:colOff>
      <xdr:row>1</xdr:row>
      <xdr:rowOff>167640</xdr:rowOff>
    </xdr:from>
    <xdr:to>
      <xdr:col>14</xdr:col>
      <xdr:colOff>472440</xdr:colOff>
      <xdr:row>17</xdr:row>
      <xdr:rowOff>133350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CED43D2-956C-0905-886A-A027F17076A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65345" y="358140"/>
              <a:ext cx="5208270" cy="30137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594360</xdr:colOff>
      <xdr:row>1</xdr:row>
      <xdr:rowOff>45720</xdr:rowOff>
    </xdr:from>
    <xdr:to>
      <xdr:col>14</xdr:col>
      <xdr:colOff>929640</xdr:colOff>
      <xdr:row>16</xdr:row>
      <xdr:rowOff>45720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5CE2E0A-466C-2D89-32BB-6C4DF89C98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0</xdr:row>
      <xdr:rowOff>167640</xdr:rowOff>
    </xdr:from>
    <xdr:to>
      <xdr:col>20</xdr:col>
      <xdr:colOff>541020</xdr:colOff>
      <xdr:row>19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02D3D7-2BC5-8E10-4ADF-111098429B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</xdr:row>
      <xdr:rowOff>0</xdr:rowOff>
    </xdr:from>
    <xdr:to>
      <xdr:col>16</xdr:col>
      <xdr:colOff>38100</xdr:colOff>
      <xdr:row>17</xdr:row>
      <xdr:rowOff>129540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C75AF2D-EE52-C6FC-27FA-39D4F7548B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358140</xdr:colOff>
      <xdr:row>2</xdr:row>
      <xdr:rowOff>121920</xdr:rowOff>
    </xdr:from>
    <xdr:to>
      <xdr:col>16</xdr:col>
      <xdr:colOff>152400</xdr:colOff>
      <xdr:row>17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BC62E3-9763-05A4-D0AC-9F4551E91A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274320</xdr:colOff>
      <xdr:row>2</xdr:row>
      <xdr:rowOff>38100</xdr:rowOff>
    </xdr:from>
    <xdr:to>
      <xdr:col>16</xdr:col>
      <xdr:colOff>167640</xdr:colOff>
      <xdr:row>18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5629F5-DE53-31F6-FA73-CD02B7ACE4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449580</xdr:colOff>
      <xdr:row>2</xdr:row>
      <xdr:rowOff>91440</xdr:rowOff>
    </xdr:from>
    <xdr:to>
      <xdr:col>15</xdr:col>
      <xdr:colOff>144780</xdr:colOff>
      <xdr:row>16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3260B0-8A56-C9A9-2479-1455A5E3E3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1</xdr:row>
      <xdr:rowOff>114300</xdr:rowOff>
    </xdr:from>
    <xdr:to>
      <xdr:col>14</xdr:col>
      <xdr:colOff>114300</xdr:colOff>
      <xdr:row>16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13EF79-A124-450A-363B-6AC1B38F05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598170</xdr:colOff>
      <xdr:row>1</xdr:row>
      <xdr:rowOff>209550</xdr:rowOff>
    </xdr:from>
    <xdr:to>
      <xdr:col>13</xdr:col>
      <xdr:colOff>160020</xdr:colOff>
      <xdr:row>16</xdr:row>
      <xdr:rowOff>140970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6B04902-B2EC-8E7E-559B-5F2FBFAEA66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03270" y="400050"/>
              <a:ext cx="5657850" cy="28460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567690</xdr:colOff>
      <xdr:row>0</xdr:row>
      <xdr:rowOff>125730</xdr:rowOff>
    </xdr:from>
    <xdr:to>
      <xdr:col>13</xdr:col>
      <xdr:colOff>411480</xdr:colOff>
      <xdr:row>16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728F83-B3D8-E890-6122-D2D41657EF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213360</xdr:colOff>
      <xdr:row>2</xdr:row>
      <xdr:rowOff>45720</xdr:rowOff>
    </xdr:from>
    <xdr:to>
      <xdr:col>15</xdr:col>
      <xdr:colOff>518160</xdr:colOff>
      <xdr:row>16</xdr:row>
      <xdr:rowOff>167640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DB96EF7-0E3B-6A26-D37B-AF0BEAFEB8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35</xdr:row>
      <xdr:rowOff>108584</xdr:rowOff>
    </xdr:from>
    <xdr:to>
      <xdr:col>9</xdr:col>
      <xdr:colOff>590550</xdr:colOff>
      <xdr:row>40</xdr:row>
      <xdr:rowOff>152400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77975B84-B626-42B1-80FD-FB42048BB7EC}"/>
            </a:ext>
          </a:extLst>
        </xdr:cNvPr>
        <xdr:cNvSpPr/>
      </xdr:nvSpPr>
      <xdr:spPr>
        <a:xfrm>
          <a:off x="6292215" y="6776084"/>
          <a:ext cx="1392555" cy="99631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782955</xdr:colOff>
      <xdr:row>31</xdr:row>
      <xdr:rowOff>127636</xdr:rowOff>
    </xdr:from>
    <xdr:to>
      <xdr:col>6</xdr:col>
      <xdr:colOff>541021</xdr:colOff>
      <xdr:row>54</xdr:row>
      <xdr:rowOff>91440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ED27284-DEEA-44EB-AEAD-27438B1A1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594360</xdr:colOff>
      <xdr:row>2</xdr:row>
      <xdr:rowOff>137160</xdr:rowOff>
    </xdr:from>
    <xdr:to>
      <xdr:col>11</xdr:col>
      <xdr:colOff>487680</xdr:colOff>
      <xdr:row>17</xdr:row>
      <xdr:rowOff>22860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0A4ECDE-9298-1C17-EF00-4688DEF007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7620</xdr:colOff>
      <xdr:row>14</xdr:row>
      <xdr:rowOff>182880</xdr:rowOff>
    </xdr:from>
    <xdr:to>
      <xdr:col>11</xdr:col>
      <xdr:colOff>304800</xdr:colOff>
      <xdr:row>18</xdr:row>
      <xdr:rowOff>137160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5254AD-ACD2-19DF-61C0-E7506EBBD7E2}"/>
            </a:ext>
          </a:extLst>
        </xdr:cNvPr>
        <xdr:cNvSpPr/>
      </xdr:nvSpPr>
      <xdr:spPr>
        <a:xfrm>
          <a:off x="7726680" y="2849880"/>
          <a:ext cx="922020" cy="716280"/>
        </a:xfrm>
        <a:prstGeom prst="ellipse">
          <a:avLst/>
        </a:prstGeom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186690</xdr:colOff>
      <xdr:row>1</xdr:row>
      <xdr:rowOff>106680</xdr:rowOff>
    </xdr:from>
    <xdr:to>
      <xdr:col>16</xdr:col>
      <xdr:colOff>582930</xdr:colOff>
      <xdr:row>16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7AFC21-BB21-A05D-3369-79198286B2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464820</xdr:colOff>
      <xdr:row>0</xdr:row>
      <xdr:rowOff>114300</xdr:rowOff>
    </xdr:from>
    <xdr:to>
      <xdr:col>17</xdr:col>
      <xdr:colOff>160020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0425DE-084A-9AEE-5E41-38809D621D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243840</xdr:colOff>
      <xdr:row>1</xdr:row>
      <xdr:rowOff>137160</xdr:rowOff>
    </xdr:from>
    <xdr:to>
      <xdr:col>16</xdr:col>
      <xdr:colOff>548640</xdr:colOff>
      <xdr:row>16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A332F6-C714-487F-5AF5-E1DC8076F1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556260</xdr:colOff>
      <xdr:row>0</xdr:row>
      <xdr:rowOff>137160</xdr:rowOff>
    </xdr:from>
    <xdr:to>
      <xdr:col>14</xdr:col>
      <xdr:colOff>403860</xdr:colOff>
      <xdr:row>19</xdr:row>
      <xdr:rowOff>106680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C869F4-B48F-44CC-9894-70CEAA4A4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</xdr:row>
      <xdr:rowOff>7620</xdr:rowOff>
    </xdr:from>
    <xdr:to>
      <xdr:col>17</xdr:col>
      <xdr:colOff>464820</xdr:colOff>
      <xdr:row>15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8291BC-D70A-306E-0379-69BAA34B00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575310</xdr:colOff>
      <xdr:row>1</xdr:row>
      <xdr:rowOff>118110</xdr:rowOff>
    </xdr:from>
    <xdr:to>
      <xdr:col>16</xdr:col>
      <xdr:colOff>270510</xdr:colOff>
      <xdr:row>16</xdr:row>
      <xdr:rowOff>49530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C22C03-5AED-CDF9-7F70-53D64A6A0E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Desktop\Arif\Previous%20Article\147_Advanced%20Charts\Charts\Create-a-Thermometer-Chart-in-Excel.xlsx" TargetMode="External"/><Relationship Id="rId1" Type="http://schemas.openxmlformats.org/officeDocument/2006/relationships/externalLinkPath" Target="/Users/Dell/Desktop/Arif/Previous%20Article/147_Advanced%20Charts/Charts/Create-a-Thermometer-Chart-in-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1 (2)"/>
      <sheetName val="Sheet4"/>
    </sheetNames>
    <sheetDataSet>
      <sheetData sheetId="0">
        <row r="17">
          <cell r="B17" t="str">
            <v>Achieved</v>
          </cell>
          <cell r="C17">
            <v>0.89985000000000004</v>
          </cell>
        </row>
        <row r="18">
          <cell r="B18" t="str">
            <v>Completion Target</v>
          </cell>
          <cell r="C18">
            <v>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64978-F32F-4CC8-B2AB-E10AA0457095}">
  <dimension ref="B2:I10"/>
  <sheetViews>
    <sheetView showGridLines="0" workbookViewId="0">
      <selection activeCell="B2" sqref="B2:D10"/>
    </sheetView>
  </sheetViews>
  <sheetFormatPr defaultColWidth="8.85546875" defaultRowHeight="15" x14ac:dyDescent="0.25"/>
  <cols>
    <col min="1" max="1" width="2.85546875" style="1" customWidth="1"/>
    <col min="2" max="2" width="15.7109375" style="1" customWidth="1"/>
    <col min="3" max="3" width="19.140625" style="1" customWidth="1"/>
    <col min="4" max="4" width="21.28515625" style="1" customWidth="1"/>
    <col min="5" max="16384" width="8.85546875" style="1"/>
  </cols>
  <sheetData>
    <row r="2" spans="2:9" ht="18" thickBot="1" x14ac:dyDescent="0.3">
      <c r="B2" s="65" t="s">
        <v>0</v>
      </c>
      <c r="C2" s="65"/>
      <c r="D2" s="65"/>
    </row>
    <row r="3" spans="2:9" ht="15.75" thickTop="1" x14ac:dyDescent="0.25"/>
    <row r="4" spans="2:9" ht="15.75" x14ac:dyDescent="0.25">
      <c r="B4" s="6" t="s">
        <v>1</v>
      </c>
      <c r="C4" s="6" t="s">
        <v>2</v>
      </c>
      <c r="D4" s="6" t="s">
        <v>3</v>
      </c>
    </row>
    <row r="5" spans="2:9" x14ac:dyDescent="0.25">
      <c r="B5" s="4" t="s">
        <v>4</v>
      </c>
      <c r="C5" s="5">
        <v>2500</v>
      </c>
      <c r="D5" s="5">
        <v>1800</v>
      </c>
    </row>
    <row r="6" spans="2:9" x14ac:dyDescent="0.25">
      <c r="B6" s="2" t="s">
        <v>5</v>
      </c>
      <c r="C6" s="3">
        <v>2200</v>
      </c>
      <c r="D6" s="3">
        <v>1500</v>
      </c>
    </row>
    <row r="7" spans="2:9" x14ac:dyDescent="0.25">
      <c r="B7" s="2" t="s">
        <v>6</v>
      </c>
      <c r="C7" s="3">
        <v>2300</v>
      </c>
      <c r="D7" s="3">
        <v>1900</v>
      </c>
    </row>
    <row r="8" spans="2:9" x14ac:dyDescent="0.25">
      <c r="B8" s="2" t="s">
        <v>7</v>
      </c>
      <c r="C8" s="3">
        <v>2100</v>
      </c>
      <c r="D8" s="3">
        <v>1500</v>
      </c>
    </row>
    <row r="9" spans="2:9" x14ac:dyDescent="0.25">
      <c r="B9" s="2" t="s">
        <v>8</v>
      </c>
      <c r="C9" s="3">
        <v>2400</v>
      </c>
      <c r="D9" s="3">
        <v>1800</v>
      </c>
    </row>
    <row r="10" spans="2:9" x14ac:dyDescent="0.25">
      <c r="B10" s="2" t="s">
        <v>9</v>
      </c>
      <c r="C10" s="3">
        <v>2400</v>
      </c>
      <c r="D10" s="3">
        <v>2000</v>
      </c>
      <c r="I10" s="2"/>
    </row>
  </sheetData>
  <mergeCells count="1">
    <mergeCell ref="B2:D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0986F-78E9-4B13-B71E-879CEE088C00}">
  <dimension ref="B2:H10"/>
  <sheetViews>
    <sheetView showGridLines="0" zoomScaleNormal="100" workbookViewId="0">
      <selection activeCell="B2" sqref="B2:H10"/>
    </sheetView>
  </sheetViews>
  <sheetFormatPr defaultColWidth="15.28515625" defaultRowHeight="15" customHeight="1" x14ac:dyDescent="0.25"/>
  <cols>
    <col min="1" max="1" width="1.5703125" style="1" customWidth="1"/>
    <col min="2" max="2" width="11.5703125" style="1" customWidth="1"/>
    <col min="3" max="3" width="13.140625" style="1" customWidth="1"/>
    <col min="4" max="4" width="15.5703125" style="1" customWidth="1"/>
    <col min="5" max="5" width="9.5703125" style="1" customWidth="1"/>
    <col min="6" max="6" width="10.28515625" style="1" customWidth="1"/>
    <col min="7" max="7" width="11.140625" style="1" customWidth="1"/>
    <col min="8" max="8" width="12.28515625" style="1" customWidth="1"/>
    <col min="9" max="16384" width="15.28515625" style="1"/>
  </cols>
  <sheetData>
    <row r="2" spans="2:8" ht="15" customHeight="1" thickBot="1" x14ac:dyDescent="0.3">
      <c r="B2" s="65" t="s">
        <v>14</v>
      </c>
      <c r="C2" s="65"/>
      <c r="D2" s="65"/>
      <c r="E2" s="65"/>
      <c r="F2" s="65"/>
      <c r="G2" s="65"/>
      <c r="H2" s="65"/>
    </row>
    <row r="3" spans="2:8" ht="15" customHeight="1" thickTop="1" x14ac:dyDescent="0.25"/>
    <row r="4" spans="2:8" ht="31.5" x14ac:dyDescent="0.25">
      <c r="B4" s="8" t="s">
        <v>1</v>
      </c>
      <c r="C4" s="8" t="s">
        <v>2</v>
      </c>
      <c r="D4" s="8" t="s">
        <v>3</v>
      </c>
      <c r="E4" s="8" t="s">
        <v>10</v>
      </c>
      <c r="F4" s="6" t="s">
        <v>11</v>
      </c>
      <c r="G4" s="6" t="s">
        <v>12</v>
      </c>
      <c r="H4" s="6" t="s">
        <v>13</v>
      </c>
    </row>
    <row r="5" spans="2:8" ht="15" customHeight="1" x14ac:dyDescent="0.25">
      <c r="B5" s="2" t="s">
        <v>4</v>
      </c>
      <c r="C5" s="3">
        <v>2500</v>
      </c>
      <c r="D5" s="3">
        <v>2200</v>
      </c>
      <c r="E5" s="3">
        <f>D5-C5</f>
        <v>-300</v>
      </c>
      <c r="F5" s="2" t="str">
        <f>IF(E5&gt;0,E5,"")</f>
        <v/>
      </c>
      <c r="G5" s="2">
        <f>IF(E5&lt;0,E5,"")</f>
        <v>-300</v>
      </c>
      <c r="H5" s="7">
        <f>G5/C5</f>
        <v>-0.12</v>
      </c>
    </row>
    <row r="6" spans="2:8" ht="15" customHeight="1" x14ac:dyDescent="0.25">
      <c r="B6" s="2" t="s">
        <v>5</v>
      </c>
      <c r="C6" s="3">
        <v>2300</v>
      </c>
      <c r="D6" s="3">
        <v>2500</v>
      </c>
      <c r="E6" s="3">
        <f t="shared" ref="E6:E10" si="0">D6-C6</f>
        <v>200</v>
      </c>
      <c r="F6" s="2">
        <f t="shared" ref="F6:F10" si="1">IF(E6&gt;0,E6,"")</f>
        <v>200</v>
      </c>
      <c r="G6" s="2" t="str">
        <f t="shared" ref="G6:G10" si="2">IF(E6&lt;0,E6,"")</f>
        <v/>
      </c>
      <c r="H6" s="7">
        <f>E6/C6</f>
        <v>8.6956521739130432E-2</v>
      </c>
    </row>
    <row r="7" spans="2:8" ht="15" customHeight="1" x14ac:dyDescent="0.25">
      <c r="B7" s="2" t="s">
        <v>6</v>
      </c>
      <c r="C7" s="3">
        <v>2600</v>
      </c>
      <c r="D7" s="3">
        <v>2900</v>
      </c>
      <c r="E7" s="3">
        <f t="shared" si="0"/>
        <v>300</v>
      </c>
      <c r="F7" s="2">
        <f t="shared" si="1"/>
        <v>300</v>
      </c>
      <c r="G7" s="2" t="str">
        <f t="shared" si="2"/>
        <v/>
      </c>
      <c r="H7" s="7">
        <f t="shared" ref="H7:H10" si="3">E7/C7</f>
        <v>0.11538461538461539</v>
      </c>
    </row>
    <row r="8" spans="2:8" ht="15" customHeight="1" x14ac:dyDescent="0.25">
      <c r="B8" s="2" t="s">
        <v>7</v>
      </c>
      <c r="C8" s="3">
        <v>2700</v>
      </c>
      <c r="D8" s="3">
        <v>2500</v>
      </c>
      <c r="E8" s="3">
        <f t="shared" si="0"/>
        <v>-200</v>
      </c>
      <c r="F8" s="2" t="str">
        <f t="shared" si="1"/>
        <v/>
      </c>
      <c r="G8" s="2">
        <f t="shared" si="2"/>
        <v>-200</v>
      </c>
      <c r="H8" s="7">
        <f t="shared" si="3"/>
        <v>-7.407407407407407E-2</v>
      </c>
    </row>
    <row r="9" spans="2:8" ht="15" customHeight="1" x14ac:dyDescent="0.25">
      <c r="B9" s="2" t="s">
        <v>8</v>
      </c>
      <c r="C9" s="3">
        <v>2600</v>
      </c>
      <c r="D9" s="3">
        <v>2350</v>
      </c>
      <c r="E9" s="3">
        <f t="shared" si="0"/>
        <v>-250</v>
      </c>
      <c r="F9" s="2" t="str">
        <f t="shared" si="1"/>
        <v/>
      </c>
      <c r="G9" s="2">
        <f t="shared" si="2"/>
        <v>-250</v>
      </c>
      <c r="H9" s="7">
        <f t="shared" si="3"/>
        <v>-9.6153846153846159E-2</v>
      </c>
    </row>
    <row r="10" spans="2:8" ht="15" customHeight="1" x14ac:dyDescent="0.25">
      <c r="B10" s="2" t="s">
        <v>9</v>
      </c>
      <c r="C10" s="3">
        <v>2400</v>
      </c>
      <c r="D10" s="3">
        <v>3000</v>
      </c>
      <c r="E10" s="3">
        <f t="shared" si="0"/>
        <v>600</v>
      </c>
      <c r="F10" s="2">
        <f t="shared" si="1"/>
        <v>600</v>
      </c>
      <c r="G10" s="2" t="str">
        <f t="shared" si="2"/>
        <v/>
      </c>
      <c r="H10" s="7">
        <f t="shared" si="3"/>
        <v>0.25</v>
      </c>
    </row>
  </sheetData>
  <mergeCells count="1">
    <mergeCell ref="B2:H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A8F42-6E76-406E-A102-15BAB8904F6C}">
  <dimension ref="B2:F10"/>
  <sheetViews>
    <sheetView showGridLines="0" tabSelected="1" workbookViewId="0"/>
  </sheetViews>
  <sheetFormatPr defaultRowHeight="15" x14ac:dyDescent="0.25"/>
  <cols>
    <col min="1" max="1" width="3" customWidth="1"/>
    <col min="3" max="3" width="12.7109375" bestFit="1" customWidth="1"/>
    <col min="4" max="4" width="15.5703125" bestFit="1" customWidth="1"/>
    <col min="5" max="5" width="9.42578125" bestFit="1" customWidth="1"/>
    <col min="6" max="6" width="13.85546875" customWidth="1"/>
  </cols>
  <sheetData>
    <row r="2" spans="2:6" ht="18" thickBot="1" x14ac:dyDescent="0.3">
      <c r="B2" s="65" t="s">
        <v>14</v>
      </c>
      <c r="C2" s="65"/>
      <c r="D2" s="65"/>
      <c r="E2" s="65"/>
      <c r="F2" s="65"/>
    </row>
    <row r="3" spans="2:6" ht="15.75" thickTop="1" x14ac:dyDescent="0.25">
      <c r="B3" s="1"/>
      <c r="C3" s="1"/>
      <c r="D3" s="1"/>
      <c r="E3" s="1"/>
      <c r="F3" s="1"/>
    </row>
    <row r="4" spans="2:6" ht="15.75" x14ac:dyDescent="0.25">
      <c r="B4" s="8" t="s">
        <v>1</v>
      </c>
      <c r="C4" s="8" t="s">
        <v>2</v>
      </c>
      <c r="D4" s="8" t="s">
        <v>3</v>
      </c>
      <c r="E4" s="8" t="s">
        <v>10</v>
      </c>
      <c r="F4" s="6" t="s">
        <v>13</v>
      </c>
    </row>
    <row r="5" spans="2:6" x14ac:dyDescent="0.25">
      <c r="B5" s="2" t="s">
        <v>4</v>
      </c>
      <c r="C5" s="3">
        <v>2500</v>
      </c>
      <c r="D5" s="3">
        <v>2200</v>
      </c>
      <c r="E5" s="3">
        <f>D5-C5</f>
        <v>-300</v>
      </c>
      <c r="F5" s="7">
        <f>$E5/$C5</f>
        <v>-0.12</v>
      </c>
    </row>
    <row r="6" spans="2:6" x14ac:dyDescent="0.25">
      <c r="B6" s="2" t="s">
        <v>5</v>
      </c>
      <c r="C6" s="3">
        <v>2300</v>
      </c>
      <c r="D6" s="3">
        <v>2500</v>
      </c>
      <c r="E6" s="3">
        <f t="shared" ref="E6:E10" si="0">D6-C6</f>
        <v>200</v>
      </c>
      <c r="F6" s="7">
        <f t="shared" ref="F6:F10" si="1">$E6/$C6</f>
        <v>8.6956521739130432E-2</v>
      </c>
    </row>
    <row r="7" spans="2:6" x14ac:dyDescent="0.25">
      <c r="B7" s="2" t="s">
        <v>6</v>
      </c>
      <c r="C7" s="3">
        <v>2600</v>
      </c>
      <c r="D7" s="3">
        <v>2900</v>
      </c>
      <c r="E7" s="3">
        <f t="shared" si="0"/>
        <v>300</v>
      </c>
      <c r="F7" s="7">
        <f t="shared" si="1"/>
        <v>0.11538461538461539</v>
      </c>
    </row>
    <row r="8" spans="2:6" x14ac:dyDescent="0.25">
      <c r="B8" s="2" t="s">
        <v>7</v>
      </c>
      <c r="C8" s="3">
        <v>2700</v>
      </c>
      <c r="D8" s="3">
        <v>2500</v>
      </c>
      <c r="E8" s="3">
        <f t="shared" si="0"/>
        <v>-200</v>
      </c>
      <c r="F8" s="7">
        <f t="shared" si="1"/>
        <v>-7.407407407407407E-2</v>
      </c>
    </row>
    <row r="9" spans="2:6" x14ac:dyDescent="0.25">
      <c r="B9" s="2" t="s">
        <v>8</v>
      </c>
      <c r="C9" s="3">
        <v>2600</v>
      </c>
      <c r="D9" s="3">
        <v>2350</v>
      </c>
      <c r="E9" s="3">
        <f t="shared" si="0"/>
        <v>-250</v>
      </c>
      <c r="F9" s="7">
        <f t="shared" si="1"/>
        <v>-9.6153846153846159E-2</v>
      </c>
    </row>
    <row r="10" spans="2:6" x14ac:dyDescent="0.25">
      <c r="B10" s="2" t="s">
        <v>9</v>
      </c>
      <c r="C10" s="3">
        <v>2400</v>
      </c>
      <c r="D10" s="3">
        <v>3000</v>
      </c>
      <c r="E10" s="3">
        <f t="shared" si="0"/>
        <v>600</v>
      </c>
      <c r="F10" s="7">
        <f t="shared" si="1"/>
        <v>0.25</v>
      </c>
    </row>
  </sheetData>
  <mergeCells count="1">
    <mergeCell ref="B2:F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12C03-EF2E-44FE-BBCF-9372E5488AFB}">
  <dimension ref="B2:C8"/>
  <sheetViews>
    <sheetView showGridLines="0" workbookViewId="0">
      <selection activeCell="L25" sqref="L25"/>
    </sheetView>
  </sheetViews>
  <sheetFormatPr defaultColWidth="8.85546875" defaultRowHeight="15" customHeight="1" x14ac:dyDescent="0.25"/>
  <cols>
    <col min="1" max="1" width="2.42578125" style="1" customWidth="1"/>
    <col min="2" max="2" width="29.28515625" style="1" customWidth="1"/>
    <col min="3" max="3" width="27.7109375" style="1" customWidth="1"/>
    <col min="4" max="4" width="3.85546875" style="1" customWidth="1"/>
    <col min="5" max="16384" width="8.85546875" style="1"/>
  </cols>
  <sheetData>
    <row r="2" spans="2:3" ht="15" customHeight="1" thickBot="1" x14ac:dyDescent="0.3">
      <c r="B2" s="65" t="s">
        <v>21</v>
      </c>
      <c r="C2" s="65"/>
    </row>
    <row r="3" spans="2:3" ht="15" customHeight="1" thickTop="1" x14ac:dyDescent="0.25"/>
    <row r="4" spans="2:3" ht="15" customHeight="1" x14ac:dyDescent="0.25">
      <c r="B4" s="11" t="s">
        <v>15</v>
      </c>
      <c r="C4" s="12" t="s">
        <v>20</v>
      </c>
    </row>
    <row r="5" spans="2:3" ht="15" customHeight="1" x14ac:dyDescent="0.25">
      <c r="B5" s="11" t="s">
        <v>16</v>
      </c>
      <c r="C5" s="9">
        <v>44962</v>
      </c>
    </row>
    <row r="6" spans="2:3" ht="15" customHeight="1" x14ac:dyDescent="0.25">
      <c r="B6" s="11" t="s">
        <v>17</v>
      </c>
      <c r="C6" s="9">
        <v>45276</v>
      </c>
    </row>
    <row r="7" spans="2:3" ht="15" customHeight="1" x14ac:dyDescent="0.25">
      <c r="B7" s="11" t="s">
        <v>18</v>
      </c>
      <c r="C7" s="10">
        <v>0.65</v>
      </c>
    </row>
    <row r="8" spans="2:3" ht="15" customHeight="1" x14ac:dyDescent="0.25">
      <c r="B8" s="11" t="s">
        <v>19</v>
      </c>
      <c r="C8" s="10">
        <v>0.35</v>
      </c>
    </row>
  </sheetData>
  <mergeCells count="1">
    <mergeCell ref="B2:C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F9C04-84F2-4A0E-BCD6-BAA2EE40B5F7}">
  <dimension ref="B2:C15"/>
  <sheetViews>
    <sheetView showGridLines="0" workbookViewId="0">
      <selection activeCell="M26" sqref="M26"/>
    </sheetView>
  </sheetViews>
  <sheetFormatPr defaultColWidth="8.85546875" defaultRowHeight="15" x14ac:dyDescent="0.25"/>
  <cols>
    <col min="1" max="1" width="2.85546875" style="1" customWidth="1"/>
    <col min="2" max="2" width="19.7109375" style="1" customWidth="1"/>
    <col min="3" max="3" width="20.7109375" style="1" customWidth="1"/>
    <col min="4" max="16384" width="8.85546875" style="1"/>
  </cols>
  <sheetData>
    <row r="2" spans="2:3" ht="18" thickBot="1" x14ac:dyDescent="0.3">
      <c r="B2" s="65" t="s">
        <v>24</v>
      </c>
      <c r="C2" s="65"/>
    </row>
    <row r="3" spans="2:3" ht="15.75" thickTop="1" x14ac:dyDescent="0.25"/>
    <row r="4" spans="2:3" ht="15.75" x14ac:dyDescent="0.25">
      <c r="B4" s="6" t="s">
        <v>22</v>
      </c>
      <c r="C4" s="6" t="s">
        <v>23</v>
      </c>
    </row>
    <row r="5" spans="2:3" x14ac:dyDescent="0.25">
      <c r="B5" s="2">
        <v>19121100</v>
      </c>
      <c r="C5" s="2">
        <v>91</v>
      </c>
    </row>
    <row r="6" spans="2:3" x14ac:dyDescent="0.25">
      <c r="B6" s="2">
        <v>19121101</v>
      </c>
      <c r="C6" s="2">
        <v>61</v>
      </c>
    </row>
    <row r="7" spans="2:3" x14ac:dyDescent="0.25">
      <c r="B7" s="2">
        <v>19121102</v>
      </c>
      <c r="C7" s="2">
        <v>72</v>
      </c>
    </row>
    <row r="8" spans="2:3" x14ac:dyDescent="0.25">
      <c r="B8" s="2">
        <v>19121103</v>
      </c>
      <c r="C8" s="2">
        <v>81</v>
      </c>
    </row>
    <row r="9" spans="2:3" x14ac:dyDescent="0.25">
      <c r="B9" s="2">
        <v>19121104</v>
      </c>
      <c r="C9" s="2">
        <v>77</v>
      </c>
    </row>
    <row r="10" spans="2:3" x14ac:dyDescent="0.25">
      <c r="B10" s="2">
        <v>19121105</v>
      </c>
      <c r="C10" s="2">
        <v>65</v>
      </c>
    </row>
    <row r="11" spans="2:3" x14ac:dyDescent="0.25">
      <c r="B11" s="2">
        <v>19121106</v>
      </c>
      <c r="C11" s="2">
        <v>80</v>
      </c>
    </row>
    <row r="12" spans="2:3" x14ac:dyDescent="0.25">
      <c r="B12" s="2">
        <v>19121107</v>
      </c>
      <c r="C12" s="2">
        <v>46</v>
      </c>
    </row>
    <row r="13" spans="2:3" x14ac:dyDescent="0.25">
      <c r="B13" s="2">
        <v>19121108</v>
      </c>
      <c r="C13" s="2">
        <v>86</v>
      </c>
    </row>
    <row r="14" spans="2:3" x14ac:dyDescent="0.25">
      <c r="B14" s="2">
        <v>19121109</v>
      </c>
      <c r="C14" s="2">
        <v>61</v>
      </c>
    </row>
    <row r="15" spans="2:3" x14ac:dyDescent="0.25">
      <c r="B15" s="2">
        <v>19121110</v>
      </c>
      <c r="C15" s="2">
        <v>95</v>
      </c>
    </row>
  </sheetData>
  <mergeCells count="1">
    <mergeCell ref="B2:C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C7F58-D3F2-4A7E-9AE2-BE069C1E1E4C}">
  <dimension ref="B2:D16"/>
  <sheetViews>
    <sheetView showGridLines="0" workbookViewId="0">
      <selection activeCell="J26" sqref="J26"/>
    </sheetView>
  </sheetViews>
  <sheetFormatPr defaultRowHeight="15" customHeight="1" x14ac:dyDescent="0.25"/>
  <cols>
    <col min="1" max="1" width="2.5703125" customWidth="1"/>
    <col min="2" max="2" width="14.28515625" customWidth="1"/>
    <col min="3" max="3" width="18.140625" customWidth="1"/>
    <col min="4" max="4" width="18.28515625" customWidth="1"/>
  </cols>
  <sheetData>
    <row r="2" spans="2:4" ht="15" customHeight="1" thickBot="1" x14ac:dyDescent="0.3">
      <c r="B2" s="66" t="s">
        <v>28</v>
      </c>
      <c r="C2" s="66"/>
      <c r="D2" s="66"/>
    </row>
    <row r="3" spans="2:4" ht="15" customHeight="1" thickTop="1" x14ac:dyDescent="0.25"/>
    <row r="4" spans="2:4" ht="15" customHeight="1" x14ac:dyDescent="0.25">
      <c r="B4" s="13" t="s">
        <v>25</v>
      </c>
      <c r="C4" s="13" t="s">
        <v>26</v>
      </c>
      <c r="D4" s="13" t="s">
        <v>27</v>
      </c>
    </row>
    <row r="5" spans="2:4" ht="15" customHeight="1" x14ac:dyDescent="0.25">
      <c r="B5" s="16">
        <v>1</v>
      </c>
      <c r="C5" s="15">
        <v>2375</v>
      </c>
      <c r="D5" s="14"/>
    </row>
    <row r="6" spans="2:4" ht="15" customHeight="1" x14ac:dyDescent="0.25">
      <c r="B6" s="16">
        <v>2</v>
      </c>
      <c r="C6" s="15">
        <v>4447</v>
      </c>
      <c r="D6" s="14"/>
    </row>
    <row r="7" spans="2:4" ht="15" customHeight="1" x14ac:dyDescent="0.25">
      <c r="B7" s="16">
        <v>3</v>
      </c>
      <c r="C7" s="15">
        <v>5750</v>
      </c>
      <c r="D7" s="14"/>
    </row>
    <row r="8" spans="2:4" ht="15" customHeight="1" x14ac:dyDescent="0.25">
      <c r="B8" s="16">
        <v>4</v>
      </c>
      <c r="C8" s="15">
        <v>2395</v>
      </c>
      <c r="D8" s="14"/>
    </row>
    <row r="9" spans="2:4" ht="15" customHeight="1" x14ac:dyDescent="0.25">
      <c r="B9" s="16">
        <v>5</v>
      </c>
      <c r="C9" s="15">
        <v>2438</v>
      </c>
      <c r="D9" s="14"/>
    </row>
    <row r="10" spans="2:4" ht="15" customHeight="1" x14ac:dyDescent="0.25">
      <c r="B10" s="16">
        <v>6</v>
      </c>
      <c r="C10" s="15">
        <v>5787</v>
      </c>
      <c r="D10" s="14"/>
    </row>
    <row r="11" spans="2:4" ht="15" customHeight="1" x14ac:dyDescent="0.25">
      <c r="B11" s="16">
        <v>7</v>
      </c>
      <c r="C11" s="15">
        <v>2971</v>
      </c>
      <c r="D11" s="14"/>
    </row>
    <row r="12" spans="2:4" ht="15" customHeight="1" x14ac:dyDescent="0.25">
      <c r="B12" s="16">
        <v>8</v>
      </c>
      <c r="C12" s="15">
        <v>3346</v>
      </c>
      <c r="D12" s="14"/>
    </row>
    <row r="13" spans="2:4" ht="15" customHeight="1" x14ac:dyDescent="0.25">
      <c r="B13" s="16">
        <v>9</v>
      </c>
      <c r="C13" s="15">
        <v>4295</v>
      </c>
      <c r="D13" s="15">
        <v>4295</v>
      </c>
    </row>
    <row r="14" spans="2:4" ht="15" customHeight="1" x14ac:dyDescent="0.25">
      <c r="B14" s="16">
        <v>10</v>
      </c>
      <c r="C14" s="14"/>
      <c r="D14" s="15">
        <f>_xlfn.FORECAST.LINEAR(B14,$C$5:$C$13,$B$5:$B$13)</f>
        <v>3940.25</v>
      </c>
    </row>
    <row r="15" spans="2:4" ht="15" customHeight="1" x14ac:dyDescent="0.25">
      <c r="B15" s="16">
        <v>11</v>
      </c>
      <c r="C15" s="14"/>
      <c r="D15" s="15">
        <f t="shared" ref="D15:D16" si="0">_xlfn.FORECAST.LINEAR(B15,$C$5:$C$13,$B$5:$B$13)</f>
        <v>3977.1</v>
      </c>
    </row>
    <row r="16" spans="2:4" ht="15" customHeight="1" x14ac:dyDescent="0.25">
      <c r="B16" s="16">
        <v>12</v>
      </c>
      <c r="C16" s="14"/>
      <c r="D16" s="15">
        <f t="shared" si="0"/>
        <v>4013.95</v>
      </c>
    </row>
  </sheetData>
  <mergeCells count="1">
    <mergeCell ref="B2:D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B543D-290D-4015-8CD4-94C0D9CA1EEA}">
  <dimension ref="B2:C12"/>
  <sheetViews>
    <sheetView showGridLines="0" workbookViewId="0">
      <selection activeCell="G26" sqref="G26"/>
    </sheetView>
  </sheetViews>
  <sheetFormatPr defaultRowHeight="15" customHeight="1" x14ac:dyDescent="0.25"/>
  <cols>
    <col min="1" max="1" width="2.28515625" customWidth="1"/>
    <col min="2" max="2" width="19.42578125" customWidth="1"/>
    <col min="3" max="3" width="18.7109375" customWidth="1"/>
  </cols>
  <sheetData>
    <row r="2" spans="2:3" ht="15" customHeight="1" thickBot="1" x14ac:dyDescent="0.3">
      <c r="B2" s="66" t="s">
        <v>33</v>
      </c>
      <c r="C2" s="66"/>
    </row>
    <row r="3" spans="2:3" ht="15" customHeight="1" thickTop="1" x14ac:dyDescent="0.25">
      <c r="B3" s="17"/>
      <c r="C3" s="17"/>
    </row>
    <row r="4" spans="2:3" ht="15" customHeight="1" x14ac:dyDescent="0.25">
      <c r="B4" s="18" t="s">
        <v>29</v>
      </c>
      <c r="C4" s="18" t="s">
        <v>30</v>
      </c>
    </row>
    <row r="5" spans="2:3" ht="15" customHeight="1" x14ac:dyDescent="0.25">
      <c r="B5" s="12" t="s">
        <v>31</v>
      </c>
      <c r="C5" s="15">
        <v>5000</v>
      </c>
    </row>
    <row r="6" spans="2:3" ht="15" customHeight="1" x14ac:dyDescent="0.25">
      <c r="B6" s="12" t="s">
        <v>4</v>
      </c>
      <c r="C6" s="15">
        <v>-500</v>
      </c>
    </row>
    <row r="7" spans="2:3" ht="15" customHeight="1" x14ac:dyDescent="0.25">
      <c r="B7" s="12" t="s">
        <v>5</v>
      </c>
      <c r="C7" s="15">
        <v>1200</v>
      </c>
    </row>
    <row r="8" spans="2:3" ht="15" customHeight="1" x14ac:dyDescent="0.25">
      <c r="B8" s="12" t="s">
        <v>6</v>
      </c>
      <c r="C8" s="15">
        <v>345</v>
      </c>
    </row>
    <row r="9" spans="2:3" ht="15" customHeight="1" x14ac:dyDescent="0.25">
      <c r="B9" s="12" t="s">
        <v>7</v>
      </c>
      <c r="C9" s="15">
        <v>-670</v>
      </c>
    </row>
    <row r="10" spans="2:3" ht="15" customHeight="1" x14ac:dyDescent="0.25">
      <c r="B10" s="12" t="s">
        <v>8</v>
      </c>
      <c r="C10" s="15">
        <v>1800</v>
      </c>
    </row>
    <row r="11" spans="2:3" ht="15" customHeight="1" x14ac:dyDescent="0.25">
      <c r="B11" s="12" t="s">
        <v>9</v>
      </c>
      <c r="C11" s="15">
        <v>-850</v>
      </c>
    </row>
    <row r="12" spans="2:3" ht="15" customHeight="1" x14ac:dyDescent="0.25">
      <c r="B12" s="12" t="s">
        <v>32</v>
      </c>
      <c r="C12" s="15">
        <f>SUM(C5:C11)</f>
        <v>6325</v>
      </c>
    </row>
  </sheetData>
  <mergeCells count="1">
    <mergeCell ref="B2:C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EAFAA-3362-4B53-A927-105FA70CE3F0}">
  <dimension ref="B2:H10"/>
  <sheetViews>
    <sheetView showGridLines="0" zoomScaleNormal="100" workbookViewId="0">
      <selection activeCell="B4" sqref="B4:D10"/>
    </sheetView>
  </sheetViews>
  <sheetFormatPr defaultColWidth="15.28515625" defaultRowHeight="15" customHeight="1" x14ac:dyDescent="0.25"/>
  <cols>
    <col min="1" max="1" width="1.5703125" style="1" customWidth="1"/>
    <col min="2" max="2" width="9" style="1" customWidth="1"/>
    <col min="3" max="3" width="11.7109375" style="1" customWidth="1"/>
    <col min="4" max="4" width="11.5703125" style="1" customWidth="1"/>
    <col min="5" max="5" width="10.140625" style="1" customWidth="1"/>
    <col min="6" max="6" width="10.85546875" style="1" customWidth="1"/>
    <col min="7" max="7" width="9.5703125" style="1" customWidth="1"/>
    <col min="8" max="8" width="10.140625" style="1" customWidth="1"/>
    <col min="9" max="16384" width="15.28515625" style="1"/>
  </cols>
  <sheetData>
    <row r="2" spans="2:8" ht="15" customHeight="1" thickBot="1" x14ac:dyDescent="0.3">
      <c r="B2" s="65" t="s">
        <v>35</v>
      </c>
      <c r="C2" s="65"/>
      <c r="D2" s="65"/>
      <c r="E2" s="65"/>
      <c r="F2" s="65"/>
      <c r="G2" s="65"/>
      <c r="H2" s="65"/>
    </row>
    <row r="3" spans="2:8" ht="15" customHeight="1" thickTop="1" x14ac:dyDescent="0.25"/>
    <row r="4" spans="2:8" ht="31.5" x14ac:dyDescent="0.25">
      <c r="B4" s="8" t="s">
        <v>1</v>
      </c>
      <c r="C4" s="6" t="s">
        <v>2</v>
      </c>
      <c r="D4" s="6" t="s">
        <v>3</v>
      </c>
      <c r="E4" s="8" t="s">
        <v>10</v>
      </c>
      <c r="F4" s="6" t="s">
        <v>34</v>
      </c>
      <c r="G4" s="6" t="s">
        <v>11</v>
      </c>
      <c r="H4" s="6" t="s">
        <v>12</v>
      </c>
    </row>
    <row r="5" spans="2:8" ht="15" customHeight="1" x14ac:dyDescent="0.25">
      <c r="B5" s="2" t="s">
        <v>4</v>
      </c>
      <c r="C5" s="3">
        <v>2500</v>
      </c>
      <c r="D5" s="3">
        <v>2200</v>
      </c>
      <c r="E5" s="3">
        <f>D5-C5</f>
        <v>-300</v>
      </c>
      <c r="F5" s="3">
        <f>MIN(C5:D5)</f>
        <v>2200</v>
      </c>
      <c r="G5" s="2" t="str">
        <f>IF(E5&gt;0,E5,"")</f>
        <v/>
      </c>
      <c r="H5" s="2">
        <f>IF(E5&lt;0,ABS(E5),"")</f>
        <v>300</v>
      </c>
    </row>
    <row r="6" spans="2:8" ht="15" customHeight="1" x14ac:dyDescent="0.25">
      <c r="B6" s="2" t="s">
        <v>5</v>
      </c>
      <c r="C6" s="3">
        <v>2300</v>
      </c>
      <c r="D6" s="3">
        <v>2500</v>
      </c>
      <c r="E6" s="3">
        <f t="shared" ref="E6:E10" si="0">D6-C6</f>
        <v>200</v>
      </c>
      <c r="F6" s="3">
        <f t="shared" ref="F6:F10" si="1">MIN(C6:D6)</f>
        <v>2300</v>
      </c>
      <c r="G6" s="2">
        <f t="shared" ref="G6:G10" si="2">IF(E6&gt;0,E6,"")</f>
        <v>200</v>
      </c>
      <c r="H6" s="2" t="str">
        <f t="shared" ref="H6:H10" si="3">IF(E6&lt;0,ABS(E6),"")</f>
        <v/>
      </c>
    </row>
    <row r="7" spans="2:8" ht="15" customHeight="1" x14ac:dyDescent="0.25">
      <c r="B7" s="2" t="s">
        <v>6</v>
      </c>
      <c r="C7" s="3">
        <v>2600</v>
      </c>
      <c r="D7" s="3">
        <v>2900</v>
      </c>
      <c r="E7" s="3">
        <f t="shared" si="0"/>
        <v>300</v>
      </c>
      <c r="F7" s="3">
        <f t="shared" si="1"/>
        <v>2600</v>
      </c>
      <c r="G7" s="2">
        <f t="shared" si="2"/>
        <v>300</v>
      </c>
      <c r="H7" s="2" t="str">
        <f t="shared" si="3"/>
        <v/>
      </c>
    </row>
    <row r="8" spans="2:8" ht="15" customHeight="1" x14ac:dyDescent="0.25">
      <c r="B8" s="2" t="s">
        <v>7</v>
      </c>
      <c r="C8" s="3">
        <v>2700</v>
      </c>
      <c r="D8" s="3">
        <v>2500</v>
      </c>
      <c r="E8" s="3">
        <f t="shared" si="0"/>
        <v>-200</v>
      </c>
      <c r="F8" s="3">
        <f t="shared" si="1"/>
        <v>2500</v>
      </c>
      <c r="G8" s="2" t="str">
        <f t="shared" si="2"/>
        <v/>
      </c>
      <c r="H8" s="2">
        <f t="shared" si="3"/>
        <v>200</v>
      </c>
    </row>
    <row r="9" spans="2:8" ht="15" customHeight="1" x14ac:dyDescent="0.25">
      <c r="B9" s="2" t="s">
        <v>8</v>
      </c>
      <c r="C9" s="3">
        <v>2600</v>
      </c>
      <c r="D9" s="3">
        <v>2350</v>
      </c>
      <c r="E9" s="3">
        <f t="shared" si="0"/>
        <v>-250</v>
      </c>
      <c r="F9" s="3">
        <f t="shared" si="1"/>
        <v>2350</v>
      </c>
      <c r="G9" s="2" t="str">
        <f t="shared" si="2"/>
        <v/>
      </c>
      <c r="H9" s="2">
        <f t="shared" si="3"/>
        <v>250</v>
      </c>
    </row>
    <row r="10" spans="2:8" ht="15" customHeight="1" x14ac:dyDescent="0.25">
      <c r="B10" s="2" t="s">
        <v>9</v>
      </c>
      <c r="C10" s="3">
        <v>2400</v>
      </c>
      <c r="D10" s="3">
        <v>3000</v>
      </c>
      <c r="E10" s="3">
        <f t="shared" si="0"/>
        <v>600</v>
      </c>
      <c r="F10" s="3">
        <f t="shared" si="1"/>
        <v>2400</v>
      </c>
      <c r="G10" s="2">
        <f t="shared" si="2"/>
        <v>600</v>
      </c>
      <c r="H10" s="2" t="str">
        <f t="shared" si="3"/>
        <v/>
      </c>
    </row>
  </sheetData>
  <mergeCells count="1">
    <mergeCell ref="B2:H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65EBD-9024-4126-BF0F-BB9B3FFF2073}">
  <dimension ref="B2:G14"/>
  <sheetViews>
    <sheetView showGridLines="0" zoomScaleNormal="100" workbookViewId="0">
      <selection activeCell="B4" sqref="B4:D4"/>
    </sheetView>
  </sheetViews>
  <sheetFormatPr defaultColWidth="8.85546875" defaultRowHeight="15" customHeight="1" x14ac:dyDescent="0.25"/>
  <cols>
    <col min="1" max="1" width="2.28515625" style="1" customWidth="1"/>
    <col min="2" max="2" width="15" style="1" customWidth="1"/>
    <col min="3" max="3" width="10.140625" style="1" customWidth="1"/>
    <col min="4" max="4" width="10.7109375" style="1" customWidth="1"/>
    <col min="5" max="5" width="11.85546875" style="1" customWidth="1"/>
    <col min="6" max="6" width="10.7109375" style="1" customWidth="1"/>
    <col min="7" max="7" width="10.85546875" style="1" customWidth="1"/>
    <col min="8" max="16384" width="8.85546875" style="1"/>
  </cols>
  <sheetData>
    <row r="2" spans="2:7" ht="15" customHeight="1" thickBot="1" x14ac:dyDescent="0.3">
      <c r="B2" s="65" t="s">
        <v>50</v>
      </c>
      <c r="C2" s="65"/>
      <c r="D2" s="65"/>
      <c r="E2" s="65"/>
      <c r="F2" s="65"/>
      <c r="G2" s="65"/>
    </row>
    <row r="3" spans="2:7" ht="15" customHeight="1" thickTop="1" x14ac:dyDescent="0.25"/>
    <row r="4" spans="2:7" ht="15" customHeight="1" x14ac:dyDescent="0.25">
      <c r="B4" s="6" t="s">
        <v>36</v>
      </c>
      <c r="C4" s="6" t="s">
        <v>37</v>
      </c>
      <c r="D4" s="6" t="s">
        <v>38</v>
      </c>
      <c r="E4" s="6" t="s">
        <v>39</v>
      </c>
      <c r="F4" s="6" t="s">
        <v>51</v>
      </c>
      <c r="G4" s="6" t="s">
        <v>52</v>
      </c>
    </row>
    <row r="5" spans="2:7" ht="15" customHeight="1" x14ac:dyDescent="0.25">
      <c r="B5" s="20" t="s">
        <v>40</v>
      </c>
      <c r="C5" s="19">
        <v>48</v>
      </c>
      <c r="D5" s="19">
        <v>74</v>
      </c>
      <c r="E5" s="19">
        <v>43</v>
      </c>
      <c r="F5" s="2">
        <f>SUM(C5:E5)</f>
        <v>165</v>
      </c>
      <c r="G5" s="2">
        <v>0</v>
      </c>
    </row>
    <row r="6" spans="2:7" ht="15" customHeight="1" x14ac:dyDescent="0.25">
      <c r="B6" s="20" t="s">
        <v>41</v>
      </c>
      <c r="C6" s="19">
        <v>58</v>
      </c>
      <c r="D6" s="19">
        <v>51</v>
      </c>
      <c r="E6" s="19">
        <v>56</v>
      </c>
      <c r="F6" s="2">
        <f t="shared" ref="F6:F14" si="0">SUM(C6:E6)</f>
        <v>165</v>
      </c>
      <c r="G6" s="2">
        <v>0</v>
      </c>
    </row>
    <row r="7" spans="2:7" ht="15" customHeight="1" x14ac:dyDescent="0.25">
      <c r="B7" s="20" t="s">
        <v>42</v>
      </c>
      <c r="C7" s="19">
        <v>72</v>
      </c>
      <c r="D7" s="19">
        <v>54</v>
      </c>
      <c r="E7" s="19">
        <v>40</v>
      </c>
      <c r="F7" s="2">
        <f t="shared" si="0"/>
        <v>166</v>
      </c>
      <c r="G7" s="2">
        <v>0</v>
      </c>
    </row>
    <row r="8" spans="2:7" ht="15" customHeight="1" x14ac:dyDescent="0.25">
      <c r="B8" s="20" t="s">
        <v>43</v>
      </c>
      <c r="C8" s="19">
        <v>41</v>
      </c>
      <c r="D8" s="19">
        <v>87</v>
      </c>
      <c r="E8" s="19">
        <v>50</v>
      </c>
      <c r="F8" s="2">
        <f t="shared" si="0"/>
        <v>178</v>
      </c>
      <c r="G8" s="2">
        <v>0</v>
      </c>
    </row>
    <row r="9" spans="2:7" ht="15" customHeight="1" x14ac:dyDescent="0.25">
      <c r="B9" s="20" t="s">
        <v>44</v>
      </c>
      <c r="C9" s="19">
        <v>90</v>
      </c>
      <c r="D9" s="19">
        <v>56</v>
      </c>
      <c r="E9" s="19">
        <v>41</v>
      </c>
      <c r="F9" s="2">
        <f t="shared" si="0"/>
        <v>187</v>
      </c>
      <c r="G9" s="2">
        <v>0</v>
      </c>
    </row>
    <row r="10" spans="2:7" ht="15" customHeight="1" x14ac:dyDescent="0.25">
      <c r="B10" s="20" t="s">
        <v>45</v>
      </c>
      <c r="C10" s="19">
        <v>67</v>
      </c>
      <c r="D10" s="19">
        <v>45</v>
      </c>
      <c r="E10" s="19">
        <v>76</v>
      </c>
      <c r="F10" s="2">
        <f t="shared" si="0"/>
        <v>188</v>
      </c>
      <c r="G10" s="2">
        <v>0</v>
      </c>
    </row>
    <row r="11" spans="2:7" ht="15" customHeight="1" x14ac:dyDescent="0.25">
      <c r="B11" s="20" t="s">
        <v>46</v>
      </c>
      <c r="C11" s="19">
        <v>90</v>
      </c>
      <c r="D11" s="19">
        <v>59</v>
      </c>
      <c r="E11" s="19">
        <v>42</v>
      </c>
      <c r="F11" s="2">
        <f t="shared" si="0"/>
        <v>191</v>
      </c>
      <c r="G11" s="2">
        <v>0</v>
      </c>
    </row>
    <row r="12" spans="2:7" ht="15" customHeight="1" x14ac:dyDescent="0.25">
      <c r="B12" s="20" t="s">
        <v>47</v>
      </c>
      <c r="C12" s="19">
        <v>69</v>
      </c>
      <c r="D12" s="19">
        <v>69</v>
      </c>
      <c r="E12" s="19">
        <v>57</v>
      </c>
      <c r="F12" s="2">
        <f t="shared" si="0"/>
        <v>195</v>
      </c>
      <c r="G12" s="2">
        <v>0</v>
      </c>
    </row>
    <row r="13" spans="2:7" ht="15" customHeight="1" x14ac:dyDescent="0.25">
      <c r="B13" s="20" t="s">
        <v>48</v>
      </c>
      <c r="C13" s="19">
        <v>78</v>
      </c>
      <c r="D13" s="19">
        <v>77</v>
      </c>
      <c r="E13" s="19">
        <v>42</v>
      </c>
      <c r="F13" s="2">
        <f t="shared" si="0"/>
        <v>197</v>
      </c>
      <c r="G13" s="2">
        <v>0</v>
      </c>
    </row>
    <row r="14" spans="2:7" ht="15" customHeight="1" x14ac:dyDescent="0.25">
      <c r="B14" s="20" t="s">
        <v>49</v>
      </c>
      <c r="C14" s="19">
        <v>68</v>
      </c>
      <c r="D14" s="19">
        <v>69</v>
      </c>
      <c r="E14" s="19">
        <v>65</v>
      </c>
      <c r="F14" s="2">
        <f t="shared" si="0"/>
        <v>202</v>
      </c>
      <c r="G14" s="2">
        <v>0</v>
      </c>
    </row>
  </sheetData>
  <mergeCells count="1">
    <mergeCell ref="B2:G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101C8-0B5E-40C1-8845-6497D715C4ED}">
  <dimension ref="B2:F10"/>
  <sheetViews>
    <sheetView showGridLines="0" workbookViewId="0">
      <selection activeCell="H30" sqref="H30"/>
    </sheetView>
  </sheetViews>
  <sheetFormatPr defaultRowHeight="15" customHeight="1" x14ac:dyDescent="0.25"/>
  <cols>
    <col min="1" max="1" width="2.42578125" customWidth="1"/>
    <col min="2" max="2" width="12.7109375" customWidth="1"/>
    <col min="3" max="3" width="14.7109375" customWidth="1"/>
    <col min="4" max="5" width="16.7109375" customWidth="1"/>
    <col min="6" max="6" width="15" customWidth="1"/>
  </cols>
  <sheetData>
    <row r="2" spans="2:6" ht="15" customHeight="1" thickBot="1" x14ac:dyDescent="0.3">
      <c r="B2" s="65" t="s">
        <v>53</v>
      </c>
      <c r="C2" s="65"/>
      <c r="D2" s="65"/>
      <c r="E2" s="65"/>
      <c r="F2" s="65"/>
    </row>
    <row r="3" spans="2:6" ht="15" customHeight="1" thickTop="1" x14ac:dyDescent="0.25"/>
    <row r="4" spans="2:6" ht="15" customHeight="1" x14ac:dyDescent="0.25">
      <c r="B4" s="8" t="s">
        <v>1</v>
      </c>
      <c r="C4" s="6" t="s">
        <v>2</v>
      </c>
      <c r="D4" s="8" t="s">
        <v>3</v>
      </c>
      <c r="E4" s="8" t="s">
        <v>55</v>
      </c>
      <c r="F4" s="8" t="s">
        <v>54</v>
      </c>
    </row>
    <row r="5" spans="2:6" ht="15" customHeight="1" x14ac:dyDescent="0.25">
      <c r="B5" s="2" t="s">
        <v>4</v>
      </c>
      <c r="C5" s="3">
        <v>2500</v>
      </c>
      <c r="D5" s="3">
        <v>2200</v>
      </c>
      <c r="E5" s="21">
        <f>MAX(C5:D10)+500</f>
        <v>3500</v>
      </c>
      <c r="F5" s="21">
        <f>MAX(C5:D10)+500</f>
        <v>3500</v>
      </c>
    </row>
    <row r="6" spans="2:6" ht="15" customHeight="1" x14ac:dyDescent="0.25">
      <c r="B6" s="2" t="s">
        <v>5</v>
      </c>
      <c r="C6" s="3">
        <v>2300</v>
      </c>
      <c r="D6" s="3">
        <v>2500</v>
      </c>
      <c r="E6" s="21">
        <f t="shared" ref="E6:E10" si="0">MAX(C6:D11)+500</f>
        <v>3500</v>
      </c>
      <c r="F6" s="21">
        <f t="shared" ref="F6:F10" si="1">MAX(C6:D11)+500</f>
        <v>3500</v>
      </c>
    </row>
    <row r="7" spans="2:6" ht="15" customHeight="1" x14ac:dyDescent="0.25">
      <c r="B7" s="2" t="s">
        <v>6</v>
      </c>
      <c r="C7" s="3">
        <v>2600</v>
      </c>
      <c r="D7" s="3">
        <v>2900</v>
      </c>
      <c r="E7" s="21">
        <f t="shared" si="0"/>
        <v>3500</v>
      </c>
      <c r="F7" s="21">
        <f t="shared" si="1"/>
        <v>3500</v>
      </c>
    </row>
    <row r="8" spans="2:6" ht="15" customHeight="1" x14ac:dyDescent="0.25">
      <c r="B8" s="2" t="s">
        <v>7</v>
      </c>
      <c r="C8" s="3">
        <v>2700</v>
      </c>
      <c r="D8" s="3">
        <v>2500</v>
      </c>
      <c r="E8" s="21">
        <f t="shared" si="0"/>
        <v>3500</v>
      </c>
      <c r="F8" s="21">
        <f t="shared" si="1"/>
        <v>3500</v>
      </c>
    </row>
    <row r="9" spans="2:6" ht="15" customHeight="1" x14ac:dyDescent="0.25">
      <c r="B9" s="2" t="s">
        <v>8</v>
      </c>
      <c r="C9" s="3">
        <v>2600</v>
      </c>
      <c r="D9" s="3">
        <v>2350</v>
      </c>
      <c r="E9" s="21">
        <f t="shared" si="0"/>
        <v>3500</v>
      </c>
      <c r="F9" s="21">
        <f t="shared" si="1"/>
        <v>3500</v>
      </c>
    </row>
    <row r="10" spans="2:6" ht="15" customHeight="1" x14ac:dyDescent="0.25">
      <c r="B10" s="2" t="s">
        <v>9</v>
      </c>
      <c r="C10" s="3">
        <v>2400</v>
      </c>
      <c r="D10" s="3">
        <v>3000</v>
      </c>
      <c r="E10" s="21">
        <f t="shared" si="0"/>
        <v>3500</v>
      </c>
      <c r="F10" s="21">
        <f t="shared" si="1"/>
        <v>3500</v>
      </c>
    </row>
  </sheetData>
  <mergeCells count="1">
    <mergeCell ref="B2:F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B775B-2082-4131-B89D-C04B38BEED30}">
  <dimension ref="B2:D12"/>
  <sheetViews>
    <sheetView showGridLines="0" workbookViewId="0">
      <selection activeCell="C25" sqref="C25"/>
    </sheetView>
  </sheetViews>
  <sheetFormatPr defaultColWidth="8.85546875" defaultRowHeight="15" x14ac:dyDescent="0.25"/>
  <cols>
    <col min="1" max="1" width="4.140625" style="1" customWidth="1"/>
    <col min="2" max="2" width="15.7109375" style="1" customWidth="1"/>
    <col min="3" max="3" width="23.7109375" style="1" customWidth="1"/>
    <col min="4" max="4" width="14.7109375" style="1" customWidth="1"/>
    <col min="5" max="16384" width="8.85546875" style="1"/>
  </cols>
  <sheetData>
    <row r="2" spans="2:4" ht="18" thickBot="1" x14ac:dyDescent="0.3">
      <c r="B2" s="65" t="s">
        <v>74</v>
      </c>
      <c r="C2" s="65"/>
      <c r="D2" s="65"/>
    </row>
    <row r="3" spans="2:4" ht="15.75" thickTop="1" x14ac:dyDescent="0.25"/>
    <row r="4" spans="2:4" ht="31.5" x14ac:dyDescent="0.25">
      <c r="B4" s="8" t="s">
        <v>75</v>
      </c>
      <c r="C4" s="6" t="s">
        <v>56</v>
      </c>
      <c r="D4" s="6" t="s">
        <v>65</v>
      </c>
    </row>
    <row r="5" spans="2:4" x14ac:dyDescent="0.25">
      <c r="B5" s="16" t="s">
        <v>66</v>
      </c>
      <c r="C5" s="2" t="s">
        <v>57</v>
      </c>
      <c r="D5" s="2">
        <v>10</v>
      </c>
    </row>
    <row r="6" spans="2:4" x14ac:dyDescent="0.25">
      <c r="B6" s="16" t="s">
        <v>67</v>
      </c>
      <c r="C6" s="2" t="s">
        <v>62</v>
      </c>
      <c r="D6" s="2">
        <v>-10</v>
      </c>
    </row>
    <row r="7" spans="2:4" x14ac:dyDescent="0.25">
      <c r="B7" s="16" t="s">
        <v>68</v>
      </c>
      <c r="C7" s="2" t="s">
        <v>58</v>
      </c>
      <c r="D7" s="2">
        <v>10</v>
      </c>
    </row>
    <row r="8" spans="2:4" x14ac:dyDescent="0.25">
      <c r="B8" s="16" t="s">
        <v>69</v>
      </c>
      <c r="C8" s="2" t="s">
        <v>59</v>
      </c>
      <c r="D8" s="2">
        <v>-10</v>
      </c>
    </row>
    <row r="9" spans="2:4" x14ac:dyDescent="0.25">
      <c r="B9" s="16" t="s">
        <v>70</v>
      </c>
      <c r="C9" s="2" t="s">
        <v>60</v>
      </c>
      <c r="D9" s="2">
        <v>10</v>
      </c>
    </row>
    <row r="10" spans="2:4" x14ac:dyDescent="0.25">
      <c r="B10" s="16" t="s">
        <v>71</v>
      </c>
      <c r="C10" s="2" t="s">
        <v>61</v>
      </c>
      <c r="D10" s="2">
        <v>-10</v>
      </c>
    </row>
    <row r="11" spans="2:4" x14ac:dyDescent="0.25">
      <c r="B11" s="16" t="s">
        <v>72</v>
      </c>
      <c r="C11" s="2" t="s">
        <v>63</v>
      </c>
      <c r="D11" s="2">
        <v>10</v>
      </c>
    </row>
    <row r="12" spans="2:4" x14ac:dyDescent="0.25">
      <c r="B12" s="16" t="s">
        <v>73</v>
      </c>
      <c r="C12" s="2" t="s">
        <v>64</v>
      </c>
      <c r="D12" s="2">
        <v>-10</v>
      </c>
    </row>
  </sheetData>
  <mergeCells count="1">
    <mergeCell ref="B2:D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46D6D-636A-4FD2-8FDA-E72D460515BE}">
  <dimension ref="B2:E15"/>
  <sheetViews>
    <sheetView showGridLines="0" workbookViewId="0">
      <selection activeCell="H26" sqref="H26"/>
    </sheetView>
  </sheetViews>
  <sheetFormatPr defaultRowHeight="15" x14ac:dyDescent="0.25"/>
  <cols>
    <col min="1" max="1" width="2.5703125" customWidth="1"/>
    <col min="2" max="2" width="15.28515625" customWidth="1"/>
    <col min="3" max="3" width="14.28515625" customWidth="1"/>
    <col min="4" max="4" width="15.42578125" customWidth="1"/>
    <col min="5" max="5" width="14.28515625" customWidth="1"/>
  </cols>
  <sheetData>
    <row r="2" spans="2:5" ht="18" thickBot="1" x14ac:dyDescent="0.3">
      <c r="B2" s="67" t="s">
        <v>82</v>
      </c>
      <c r="C2" s="67"/>
      <c r="D2" s="67"/>
      <c r="E2" s="67"/>
    </row>
    <row r="3" spans="2:5" ht="15.75" thickTop="1" x14ac:dyDescent="0.25"/>
    <row r="4" spans="2:5" ht="31.5" x14ac:dyDescent="0.25">
      <c r="B4" s="6" t="s">
        <v>76</v>
      </c>
      <c r="C4" s="6" t="s">
        <v>77</v>
      </c>
      <c r="D4" s="6" t="s">
        <v>78</v>
      </c>
      <c r="E4" s="6" t="s">
        <v>79</v>
      </c>
    </row>
    <row r="5" spans="2:5" x14ac:dyDescent="0.25">
      <c r="B5" s="22" t="s">
        <v>83</v>
      </c>
      <c r="C5" s="23">
        <v>44597</v>
      </c>
      <c r="D5" s="23">
        <v>44610</v>
      </c>
      <c r="E5" s="22">
        <f>D5-C5</f>
        <v>13</v>
      </c>
    </row>
    <row r="6" spans="2:5" x14ac:dyDescent="0.25">
      <c r="B6" s="22" t="s">
        <v>84</v>
      </c>
      <c r="C6" s="23">
        <v>44600</v>
      </c>
      <c r="D6" s="23">
        <v>44618</v>
      </c>
      <c r="E6" s="22">
        <f t="shared" ref="E6:E12" si="0">D6-C6</f>
        <v>18</v>
      </c>
    </row>
    <row r="7" spans="2:5" x14ac:dyDescent="0.25">
      <c r="B7" s="22" t="s">
        <v>85</v>
      </c>
      <c r="C7" s="23">
        <v>44616</v>
      </c>
      <c r="D7" s="23">
        <v>44646</v>
      </c>
      <c r="E7" s="22">
        <f t="shared" si="0"/>
        <v>30</v>
      </c>
    </row>
    <row r="8" spans="2:5" x14ac:dyDescent="0.25">
      <c r="B8" s="22" t="s">
        <v>86</v>
      </c>
      <c r="C8" s="23">
        <v>44635</v>
      </c>
      <c r="D8" s="23">
        <v>44657</v>
      </c>
      <c r="E8" s="22">
        <f t="shared" si="0"/>
        <v>22</v>
      </c>
    </row>
    <row r="9" spans="2:5" x14ac:dyDescent="0.25">
      <c r="B9" s="22" t="s">
        <v>87</v>
      </c>
      <c r="C9" s="23">
        <v>44640</v>
      </c>
      <c r="D9" s="23">
        <v>44663</v>
      </c>
      <c r="E9" s="22">
        <f t="shared" si="0"/>
        <v>23</v>
      </c>
    </row>
    <row r="10" spans="2:5" x14ac:dyDescent="0.25">
      <c r="B10" s="22" t="s">
        <v>88</v>
      </c>
      <c r="C10" s="23">
        <v>44649</v>
      </c>
      <c r="D10" s="23">
        <v>44675</v>
      </c>
      <c r="E10" s="22">
        <f t="shared" si="0"/>
        <v>26</v>
      </c>
    </row>
    <row r="11" spans="2:5" x14ac:dyDescent="0.25">
      <c r="B11" s="22" t="s">
        <v>89</v>
      </c>
      <c r="C11" s="23">
        <v>44658</v>
      </c>
      <c r="D11" s="23">
        <v>44681</v>
      </c>
      <c r="E11" s="22">
        <f t="shared" si="0"/>
        <v>23</v>
      </c>
    </row>
    <row r="12" spans="2:5" x14ac:dyDescent="0.25">
      <c r="B12" s="22" t="s">
        <v>90</v>
      </c>
      <c r="C12" s="23">
        <v>44707</v>
      </c>
      <c r="D12" s="23">
        <v>44730</v>
      </c>
      <c r="E12" s="22">
        <f t="shared" si="0"/>
        <v>23</v>
      </c>
    </row>
    <row r="14" spans="2:5" x14ac:dyDescent="0.25">
      <c r="B14" s="24" t="s">
        <v>80</v>
      </c>
      <c r="C14" s="22">
        <f>MIN(C5:D12)</f>
        <v>44597</v>
      </c>
    </row>
    <row r="15" spans="2:5" ht="30" x14ac:dyDescent="0.25">
      <c r="B15" s="24" t="s">
        <v>81</v>
      </c>
      <c r="C15" s="22">
        <f>MAX(C5:D12)</f>
        <v>44730</v>
      </c>
    </row>
  </sheetData>
  <sortState xmlns:xlrd2="http://schemas.microsoft.com/office/spreadsheetml/2017/richdata2" ref="D5:D12">
    <sortCondition ref="D5:D12"/>
  </sortState>
  <mergeCells count="1">
    <mergeCell ref="B2:E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ECE1-5B6A-4FFB-878B-88FD4C7ED637}">
  <dimension ref="B2:E19"/>
  <sheetViews>
    <sheetView showGridLines="0" workbookViewId="0">
      <selection activeCell="C15" sqref="C15"/>
    </sheetView>
  </sheetViews>
  <sheetFormatPr defaultColWidth="8.85546875" defaultRowHeight="15" customHeight="1" x14ac:dyDescent="0.25"/>
  <cols>
    <col min="1" max="1" width="3.140625" style="1" customWidth="1"/>
    <col min="2" max="2" width="17" style="1" bestFit="1" customWidth="1"/>
    <col min="3" max="3" width="14.28515625" style="1" customWidth="1"/>
    <col min="4" max="4" width="20.28515625" style="1" customWidth="1"/>
    <col min="5" max="5" width="17.85546875" style="1" customWidth="1"/>
    <col min="6" max="16384" width="8.85546875" style="1"/>
  </cols>
  <sheetData>
    <row r="2" spans="2:5" ht="15" customHeight="1" thickBot="1" x14ac:dyDescent="0.3">
      <c r="B2" s="67" t="s">
        <v>109</v>
      </c>
      <c r="C2" s="67"/>
      <c r="D2" s="67"/>
      <c r="E2" s="67"/>
    </row>
    <row r="3" spans="2:5" ht="15" customHeight="1" thickTop="1" x14ac:dyDescent="0.25">
      <c r="B3" s="25"/>
      <c r="C3" s="25"/>
      <c r="D3" s="25"/>
      <c r="E3" s="25"/>
    </row>
    <row r="4" spans="2:5" ht="15" customHeight="1" x14ac:dyDescent="0.25">
      <c r="B4" s="27" t="s">
        <v>91</v>
      </c>
      <c r="C4" s="27" t="s">
        <v>92</v>
      </c>
      <c r="D4" s="27" t="s">
        <v>93</v>
      </c>
      <c r="E4" s="27" t="s">
        <v>94</v>
      </c>
    </row>
    <row r="5" spans="2:5" ht="15" customHeight="1" x14ac:dyDescent="0.25">
      <c r="B5" s="2" t="s">
        <v>95</v>
      </c>
      <c r="C5" s="2">
        <v>64</v>
      </c>
      <c r="D5" s="2">
        <f>$C$16</f>
        <v>31.02362780226802</v>
      </c>
      <c r="E5" s="2">
        <f>_xlfn.NORM.DIST(D5,$C$14,$C$15,FALSE)</f>
        <v>4.9058568469557723E-4</v>
      </c>
    </row>
    <row r="6" spans="2:5" ht="15" customHeight="1" x14ac:dyDescent="0.25">
      <c r="B6" s="2" t="s">
        <v>96</v>
      </c>
      <c r="C6" s="2">
        <v>61</v>
      </c>
      <c r="D6" s="2">
        <f t="shared" ref="D6:D12" si="0">D5+$C$19</f>
        <v>38.766877001620017</v>
      </c>
      <c r="E6" s="2">
        <f t="shared" ref="E6:E12" si="1">_xlfn.NORM.DIST(D6,$C$14,$C$15,FALSE)</f>
        <v>4.4456509597987142E-3</v>
      </c>
    </row>
    <row r="7" spans="2:5" ht="15" customHeight="1" x14ac:dyDescent="0.25">
      <c r="B7" s="2" t="s">
        <v>97</v>
      </c>
      <c r="C7" s="2">
        <v>51</v>
      </c>
      <c r="D7" s="2">
        <f t="shared" si="0"/>
        <v>46.51012620097201</v>
      </c>
      <c r="E7" s="2">
        <f t="shared" si="1"/>
        <v>1.9323347136202439E-2</v>
      </c>
    </row>
    <row r="8" spans="2:5" ht="15" customHeight="1" x14ac:dyDescent="0.25">
      <c r="B8" s="2" t="s">
        <v>98</v>
      </c>
      <c r="C8" s="2">
        <v>48</v>
      </c>
      <c r="D8" s="2">
        <f t="shared" si="0"/>
        <v>54.253375400324003</v>
      </c>
      <c r="E8" s="2">
        <f t="shared" si="1"/>
        <v>4.0286158102275746E-2</v>
      </c>
    </row>
    <row r="9" spans="2:5" ht="15" customHeight="1" x14ac:dyDescent="0.25">
      <c r="B9" s="2" t="s">
        <v>99</v>
      </c>
      <c r="C9" s="2">
        <v>66</v>
      </c>
      <c r="D9" s="2">
        <f t="shared" si="0"/>
        <v>61.996624599675997</v>
      </c>
      <c r="E9" s="2">
        <f t="shared" si="1"/>
        <v>4.0286158102275746E-2</v>
      </c>
    </row>
    <row r="10" spans="2:5" ht="15" customHeight="1" x14ac:dyDescent="0.25">
      <c r="B10" s="2" t="s">
        <v>100</v>
      </c>
      <c r="C10" s="2">
        <v>45</v>
      </c>
      <c r="D10" s="2">
        <f t="shared" si="0"/>
        <v>69.73987379902799</v>
      </c>
      <c r="E10" s="2">
        <f t="shared" si="1"/>
        <v>1.9323347136202439E-2</v>
      </c>
    </row>
    <row r="11" spans="2:5" ht="15" customHeight="1" x14ac:dyDescent="0.25">
      <c r="B11" s="2" t="s">
        <v>101</v>
      </c>
      <c r="C11" s="2">
        <v>73</v>
      </c>
      <c r="D11" s="2">
        <f t="shared" si="0"/>
        <v>77.483122998379983</v>
      </c>
      <c r="E11" s="2">
        <f t="shared" si="1"/>
        <v>4.4456509597987142E-3</v>
      </c>
    </row>
    <row r="12" spans="2:5" ht="15" customHeight="1" x14ac:dyDescent="0.25">
      <c r="B12" s="2" t="s">
        <v>102</v>
      </c>
      <c r="C12" s="2">
        <v>57</v>
      </c>
      <c r="D12" s="2">
        <f t="shared" si="0"/>
        <v>85.226372197731976</v>
      </c>
      <c r="E12" s="2">
        <f t="shared" si="1"/>
        <v>4.905856846955781E-4</v>
      </c>
    </row>
    <row r="14" spans="2:5" ht="15" customHeight="1" x14ac:dyDescent="0.25">
      <c r="B14" s="26" t="s">
        <v>103</v>
      </c>
      <c r="C14" s="2">
        <f>AVERAGE(C5:C12)</f>
        <v>58.125</v>
      </c>
      <c r="D14" s="2" t="str">
        <f ca="1">_xlfn.FORMULATEXT(C14)</f>
        <v>=AVERAGE(C5:C12)</v>
      </c>
    </row>
    <row r="15" spans="2:5" ht="15" customHeight="1" x14ac:dyDescent="0.25">
      <c r="B15" s="26" t="s">
        <v>104</v>
      </c>
      <c r="C15" s="2">
        <f>_xlfn.STDEV.P(C5:C12)</f>
        <v>9.0337907325773266</v>
      </c>
      <c r="D15" s="2" t="str">
        <f t="shared" ref="D15:D19" ca="1" si="2">_xlfn.FORMULATEXT(C15)</f>
        <v>=STDEV.P(C5:C12)</v>
      </c>
    </row>
    <row r="16" spans="2:5" ht="15" customHeight="1" x14ac:dyDescent="0.25">
      <c r="B16" s="26" t="s">
        <v>105</v>
      </c>
      <c r="C16" s="2">
        <f>C14-3*C15</f>
        <v>31.02362780226802</v>
      </c>
      <c r="D16" s="2" t="str">
        <f t="shared" ca="1" si="2"/>
        <v>=C14-3*C15</v>
      </c>
    </row>
    <row r="17" spans="2:4" ht="15" customHeight="1" x14ac:dyDescent="0.25">
      <c r="B17" s="26" t="s">
        <v>106</v>
      </c>
      <c r="C17" s="2">
        <f>C14+3*C15</f>
        <v>85.226372197731976</v>
      </c>
      <c r="D17" s="2" t="str">
        <f t="shared" ca="1" si="2"/>
        <v>=C14+3*C15</v>
      </c>
    </row>
    <row r="18" spans="2:4" ht="15" customHeight="1" x14ac:dyDescent="0.25">
      <c r="B18" s="26" t="s">
        <v>107</v>
      </c>
      <c r="C18" s="2">
        <v>7</v>
      </c>
      <c r="D18" s="2" t="e">
        <f t="shared" ca="1" si="2"/>
        <v>#N/A</v>
      </c>
    </row>
    <row r="19" spans="2:4" ht="15" customHeight="1" x14ac:dyDescent="0.25">
      <c r="B19" s="26" t="s">
        <v>108</v>
      </c>
      <c r="C19" s="2">
        <f>(C17-C16)/C18</f>
        <v>7.7432491993519932</v>
      </c>
      <c r="D19" s="2" t="str">
        <f t="shared" ca="1" si="2"/>
        <v>=(C17-C16)/C18</v>
      </c>
    </row>
  </sheetData>
  <mergeCells count="1">
    <mergeCell ref="B2:E2"/>
  </mergeCells>
  <pageMargins left="0.7" right="0.7" top="0.75" bottom="0.75" header="0.3" footer="0.3"/>
  <ignoredErrors>
    <ignoredError sqref="D18" evalError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30F5C-91D7-4A3D-BD56-B54B6280470C}">
  <dimension ref="B2:D9"/>
  <sheetViews>
    <sheetView showGridLines="0" workbookViewId="0">
      <selection activeCell="D25" sqref="D25"/>
    </sheetView>
  </sheetViews>
  <sheetFormatPr defaultColWidth="8.85546875" defaultRowHeight="15" x14ac:dyDescent="0.25"/>
  <cols>
    <col min="1" max="1" width="2.28515625" style="1" customWidth="1"/>
    <col min="2" max="2" width="16.42578125" style="1" customWidth="1"/>
    <col min="3" max="3" width="17.5703125" style="1" customWidth="1"/>
    <col min="4" max="4" width="23.140625" style="1" customWidth="1"/>
    <col min="5" max="16384" width="8.85546875" style="1"/>
  </cols>
  <sheetData>
    <row r="2" spans="2:4" ht="18" thickBot="1" x14ac:dyDescent="0.3">
      <c r="B2" s="65" t="s">
        <v>118</v>
      </c>
      <c r="C2" s="65"/>
      <c r="D2" s="65"/>
    </row>
    <row r="3" spans="2:4" ht="15.75" thickTop="1" x14ac:dyDescent="0.25"/>
    <row r="4" spans="2:4" ht="15.75" x14ac:dyDescent="0.25">
      <c r="B4" s="6" t="s">
        <v>110</v>
      </c>
      <c r="C4" s="6" t="s">
        <v>111</v>
      </c>
      <c r="D4" s="6" t="s">
        <v>112</v>
      </c>
    </row>
    <row r="5" spans="2:4" x14ac:dyDescent="0.25">
      <c r="B5" s="2" t="s">
        <v>113</v>
      </c>
      <c r="C5" s="2">
        <v>0</v>
      </c>
      <c r="D5" s="2">
        <v>498532</v>
      </c>
    </row>
    <row r="6" spans="2:4" x14ac:dyDescent="0.25">
      <c r="B6" s="2" t="s">
        <v>114</v>
      </c>
      <c r="C6" s="2">
        <f>(LARGE($D$4:$D$9,1)-D6)/2</f>
        <v>59647</v>
      </c>
      <c r="D6" s="2">
        <v>379238</v>
      </c>
    </row>
    <row r="7" spans="2:4" x14ac:dyDescent="0.25">
      <c r="B7" s="2" t="s">
        <v>115</v>
      </c>
      <c r="C7" s="2">
        <f t="shared" ref="C7:C9" si="0">(LARGE($D$4:$D$9,1)-D7)/2</f>
        <v>140346</v>
      </c>
      <c r="D7" s="2">
        <v>217840</v>
      </c>
    </row>
    <row r="8" spans="2:4" x14ac:dyDescent="0.25">
      <c r="B8" s="2" t="s">
        <v>116</v>
      </c>
      <c r="C8" s="2">
        <f t="shared" si="0"/>
        <v>180191</v>
      </c>
      <c r="D8" s="2">
        <v>138150</v>
      </c>
    </row>
    <row r="9" spans="2:4" x14ac:dyDescent="0.25">
      <c r="B9" s="2" t="s">
        <v>117</v>
      </c>
      <c r="C9" s="2">
        <f t="shared" si="0"/>
        <v>215163.5</v>
      </c>
      <c r="D9" s="2">
        <v>68205</v>
      </c>
    </row>
  </sheetData>
  <mergeCells count="1">
    <mergeCell ref="B2:D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B3EFA-FDC2-4D8B-BF7B-37905299F738}">
  <dimension ref="B2:C14"/>
  <sheetViews>
    <sheetView showGridLines="0" workbookViewId="0">
      <selection activeCell="B2" sqref="B2:C14"/>
    </sheetView>
  </sheetViews>
  <sheetFormatPr defaultRowHeight="15" x14ac:dyDescent="0.25"/>
  <cols>
    <col min="1" max="1" width="4" customWidth="1"/>
    <col min="2" max="2" width="21.28515625" customWidth="1"/>
    <col min="3" max="3" width="15.28515625" customWidth="1"/>
  </cols>
  <sheetData>
    <row r="2" spans="2:3" ht="18" thickBot="1" x14ac:dyDescent="0.35">
      <c r="B2" s="68" t="s">
        <v>131</v>
      </c>
      <c r="C2" s="68"/>
    </row>
    <row r="3" spans="2:3" ht="15.75" thickTop="1" x14ac:dyDescent="0.25"/>
    <row r="4" spans="2:3" ht="15.75" x14ac:dyDescent="0.25">
      <c r="B4" s="28" t="s">
        <v>119</v>
      </c>
      <c r="C4" s="28" t="s">
        <v>120</v>
      </c>
    </row>
    <row r="5" spans="2:3" x14ac:dyDescent="0.25">
      <c r="B5" s="29" t="s">
        <v>121</v>
      </c>
      <c r="C5" s="30">
        <v>10</v>
      </c>
    </row>
    <row r="6" spans="2:3" x14ac:dyDescent="0.25">
      <c r="B6" s="29" t="s">
        <v>122</v>
      </c>
      <c r="C6" s="30">
        <v>70</v>
      </c>
    </row>
    <row r="7" spans="2:3" x14ac:dyDescent="0.25">
      <c r="B7" s="29" t="s">
        <v>123</v>
      </c>
      <c r="C7" s="30">
        <v>25</v>
      </c>
    </row>
    <row r="8" spans="2:3" x14ac:dyDescent="0.25">
      <c r="B8" s="29" t="s">
        <v>124</v>
      </c>
      <c r="C8" s="30">
        <v>35</v>
      </c>
    </row>
    <row r="9" spans="2:3" x14ac:dyDescent="0.25">
      <c r="B9" s="29" t="s">
        <v>125</v>
      </c>
      <c r="C9" s="30">
        <v>680</v>
      </c>
    </row>
    <row r="10" spans="2:3" x14ac:dyDescent="0.25">
      <c r="B10" s="29" t="s">
        <v>126</v>
      </c>
      <c r="C10" s="30">
        <v>20</v>
      </c>
    </row>
    <row r="11" spans="2:3" x14ac:dyDescent="0.25">
      <c r="B11" s="29" t="s">
        <v>127</v>
      </c>
      <c r="C11" s="30">
        <v>40</v>
      </c>
    </row>
    <row r="12" spans="2:3" x14ac:dyDescent="0.25">
      <c r="B12" s="29" t="s">
        <v>128</v>
      </c>
      <c r="C12" s="30">
        <v>70</v>
      </c>
    </row>
    <row r="13" spans="2:3" x14ac:dyDescent="0.25">
      <c r="B13" s="29" t="s">
        <v>129</v>
      </c>
      <c r="C13" s="30">
        <v>460</v>
      </c>
    </row>
    <row r="14" spans="2:3" x14ac:dyDescent="0.25">
      <c r="B14" s="29" t="s">
        <v>130</v>
      </c>
      <c r="C14" s="30">
        <v>15</v>
      </c>
    </row>
  </sheetData>
  <mergeCells count="1">
    <mergeCell ref="B2:C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9B91F-6701-4B91-AEA6-AAC7CCA099B7}">
  <dimension ref="B2:C10"/>
  <sheetViews>
    <sheetView showGridLines="0" workbookViewId="0">
      <selection activeCell="F18" sqref="F18"/>
    </sheetView>
  </sheetViews>
  <sheetFormatPr defaultColWidth="8.85546875" defaultRowHeight="15" x14ac:dyDescent="0.25"/>
  <cols>
    <col min="1" max="1" width="3.42578125" style="1" customWidth="1"/>
    <col min="2" max="2" width="21.28515625" style="1" customWidth="1"/>
    <col min="3" max="3" width="19.42578125" style="1" customWidth="1"/>
    <col min="4" max="16384" width="8.85546875" style="1"/>
  </cols>
  <sheetData>
    <row r="2" spans="2:3" ht="18" thickBot="1" x14ac:dyDescent="0.3">
      <c r="B2" s="65" t="s">
        <v>132</v>
      </c>
      <c r="C2" s="65"/>
    </row>
    <row r="3" spans="2:3" ht="15.75" thickTop="1" x14ac:dyDescent="0.25"/>
    <row r="4" spans="2:3" ht="31.5" x14ac:dyDescent="0.25">
      <c r="B4" s="31" t="s">
        <v>140</v>
      </c>
      <c r="C4" s="31" t="s">
        <v>139</v>
      </c>
    </row>
    <row r="5" spans="2:3" x14ac:dyDescent="0.25">
      <c r="B5" s="12" t="s">
        <v>133</v>
      </c>
      <c r="C5" s="32">
        <v>0.6</v>
      </c>
    </row>
    <row r="6" spans="2:3" x14ac:dyDescent="0.25">
      <c r="B6" s="12" t="s">
        <v>134</v>
      </c>
      <c r="C6" s="32">
        <v>0.2</v>
      </c>
    </row>
    <row r="7" spans="2:3" x14ac:dyDescent="0.25">
      <c r="B7" s="12" t="s">
        <v>135</v>
      </c>
      <c r="C7" s="32">
        <v>0.1</v>
      </c>
    </row>
    <row r="8" spans="2:3" x14ac:dyDescent="0.25">
      <c r="B8" s="12" t="s">
        <v>136</v>
      </c>
      <c r="C8" s="32">
        <v>0.1</v>
      </c>
    </row>
    <row r="9" spans="2:3" x14ac:dyDescent="0.25">
      <c r="B9" s="33" t="s">
        <v>137</v>
      </c>
      <c r="C9" s="34">
        <v>0.85</v>
      </c>
    </row>
    <row r="10" spans="2:3" x14ac:dyDescent="0.25">
      <c r="B10" s="26" t="s">
        <v>138</v>
      </c>
      <c r="C10" s="35">
        <v>0.95</v>
      </c>
    </row>
  </sheetData>
  <mergeCells count="1">
    <mergeCell ref="B2:C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9AB6B-BB89-48B3-854E-5B82A72DD2FE}">
  <dimension ref="B2:F25"/>
  <sheetViews>
    <sheetView showGridLines="0" workbookViewId="0">
      <selection activeCell="N28" sqref="N28"/>
    </sheetView>
  </sheetViews>
  <sheetFormatPr defaultRowHeight="15" customHeight="1" x14ac:dyDescent="0.25"/>
  <cols>
    <col min="1" max="1" width="2.42578125" customWidth="1"/>
    <col min="2" max="2" width="17.28515625" customWidth="1"/>
    <col min="3" max="3" width="18" customWidth="1"/>
    <col min="4" max="4" width="5" customWidth="1"/>
    <col min="5" max="5" width="14.7109375" customWidth="1"/>
    <col min="6" max="6" width="14.5703125" customWidth="1"/>
  </cols>
  <sheetData>
    <row r="2" spans="2:6" ht="15" customHeight="1" thickBot="1" x14ac:dyDescent="0.3">
      <c r="B2" s="65" t="s">
        <v>143</v>
      </c>
      <c r="C2" s="65"/>
      <c r="D2" s="65"/>
      <c r="E2" s="65"/>
      <c r="F2" s="65"/>
    </row>
    <row r="3" spans="2:6" ht="15" customHeight="1" thickTop="1" x14ac:dyDescent="0.25">
      <c r="B3" s="1"/>
      <c r="C3" s="1"/>
    </row>
    <row r="4" spans="2:6" ht="15" customHeight="1" x14ac:dyDescent="0.25">
      <c r="B4" s="36" t="s">
        <v>141</v>
      </c>
      <c r="C4" s="31" t="s">
        <v>142</v>
      </c>
      <c r="E4" s="36" t="s">
        <v>141</v>
      </c>
      <c r="F4" s="31" t="s">
        <v>142</v>
      </c>
    </row>
    <row r="5" spans="2:6" ht="15" customHeight="1" x14ac:dyDescent="0.25">
      <c r="B5" s="37">
        <v>44997</v>
      </c>
      <c r="C5" s="15">
        <v>1.23</v>
      </c>
      <c r="E5" s="37">
        <v>45001</v>
      </c>
      <c r="F5" s="15">
        <v>1.23</v>
      </c>
    </row>
    <row r="6" spans="2:6" ht="15" customHeight="1" x14ac:dyDescent="0.25">
      <c r="B6" s="37">
        <v>45001</v>
      </c>
      <c r="C6" s="15">
        <v>1.44</v>
      </c>
      <c r="E6" s="37">
        <v>45005</v>
      </c>
      <c r="F6" s="15">
        <v>1.44</v>
      </c>
    </row>
    <row r="7" spans="2:6" ht="15" customHeight="1" x14ac:dyDescent="0.25">
      <c r="B7" s="37">
        <v>45005</v>
      </c>
      <c r="C7" s="15">
        <v>1.56</v>
      </c>
      <c r="E7" s="37">
        <v>45009</v>
      </c>
      <c r="F7" s="15">
        <v>1.56</v>
      </c>
    </row>
    <row r="8" spans="2:6" ht="15" customHeight="1" x14ac:dyDescent="0.25">
      <c r="B8" s="37">
        <v>45009</v>
      </c>
      <c r="C8" s="15">
        <v>1.66</v>
      </c>
      <c r="E8" s="37">
        <v>45013</v>
      </c>
      <c r="F8" s="15">
        <v>1.66</v>
      </c>
    </row>
    <row r="9" spans="2:6" ht="15" customHeight="1" x14ac:dyDescent="0.25">
      <c r="B9" s="37">
        <v>45013</v>
      </c>
      <c r="C9" s="15">
        <v>1.78</v>
      </c>
      <c r="E9" s="37">
        <v>45017</v>
      </c>
      <c r="F9" s="15">
        <v>1.78</v>
      </c>
    </row>
    <row r="10" spans="2:6" ht="15" customHeight="1" x14ac:dyDescent="0.25">
      <c r="B10" s="37">
        <v>45017</v>
      </c>
      <c r="C10" s="15">
        <v>1.64</v>
      </c>
      <c r="E10" s="37">
        <v>45021</v>
      </c>
      <c r="F10" s="15">
        <v>1.64</v>
      </c>
    </row>
    <row r="11" spans="2:6" ht="15" customHeight="1" x14ac:dyDescent="0.25">
      <c r="B11" s="37">
        <v>45021</v>
      </c>
      <c r="C11" s="15">
        <v>1.54</v>
      </c>
      <c r="E11" s="37">
        <v>45025</v>
      </c>
      <c r="F11" s="15">
        <v>1.54</v>
      </c>
    </row>
    <row r="12" spans="2:6" ht="15" customHeight="1" x14ac:dyDescent="0.25">
      <c r="B12" s="37">
        <v>45025</v>
      </c>
      <c r="C12" s="15">
        <v>1.32</v>
      </c>
      <c r="E12" s="37">
        <v>45029</v>
      </c>
      <c r="F12" s="15">
        <v>1.32</v>
      </c>
    </row>
    <row r="13" spans="2:6" ht="11.45" customHeight="1" x14ac:dyDescent="0.25">
      <c r="B13" s="37">
        <v>45029</v>
      </c>
      <c r="C13" s="15">
        <v>1.52</v>
      </c>
      <c r="E13" s="37">
        <v>45033</v>
      </c>
      <c r="F13" s="15">
        <v>1.52</v>
      </c>
    </row>
    <row r="14" spans="2:6" ht="15" customHeight="1" x14ac:dyDescent="0.25">
      <c r="B14" s="37">
        <v>45033</v>
      </c>
      <c r="C14" s="15">
        <v>1.6</v>
      </c>
      <c r="E14" s="37">
        <v>45037</v>
      </c>
      <c r="F14" s="15">
        <v>1.6</v>
      </c>
    </row>
    <row r="15" spans="2:6" ht="15" customHeight="1" x14ac:dyDescent="0.25">
      <c r="B15" s="37">
        <v>45037</v>
      </c>
      <c r="C15" s="15">
        <v>1.42</v>
      </c>
      <c r="E15" s="37">
        <v>44997</v>
      </c>
      <c r="F15" s="15">
        <v>1.23</v>
      </c>
    </row>
    <row r="16" spans="2:6" ht="15" customHeight="1" x14ac:dyDescent="0.25">
      <c r="E16" s="37">
        <v>45001</v>
      </c>
      <c r="F16" s="15">
        <v>1.44</v>
      </c>
    </row>
    <row r="17" spans="5:6" ht="15" customHeight="1" x14ac:dyDescent="0.25">
      <c r="E17" s="37">
        <v>45005</v>
      </c>
      <c r="F17" s="15">
        <v>1.56</v>
      </c>
    </row>
    <row r="18" spans="5:6" ht="15" customHeight="1" x14ac:dyDescent="0.25">
      <c r="E18" s="37">
        <v>45009</v>
      </c>
      <c r="F18" s="15">
        <v>1.66</v>
      </c>
    </row>
    <row r="19" spans="5:6" ht="15" customHeight="1" x14ac:dyDescent="0.25">
      <c r="E19" s="37">
        <v>45013</v>
      </c>
      <c r="F19" s="15">
        <v>1.78</v>
      </c>
    </row>
    <row r="20" spans="5:6" ht="15" customHeight="1" x14ac:dyDescent="0.25">
      <c r="E20" s="37">
        <v>45017</v>
      </c>
      <c r="F20" s="15">
        <v>1.64</v>
      </c>
    </row>
    <row r="21" spans="5:6" ht="15" customHeight="1" x14ac:dyDescent="0.25">
      <c r="E21" s="37">
        <v>45021</v>
      </c>
      <c r="F21" s="15">
        <v>1.54</v>
      </c>
    </row>
    <row r="22" spans="5:6" ht="15" customHeight="1" x14ac:dyDescent="0.25">
      <c r="E22" s="37">
        <v>45025</v>
      </c>
      <c r="F22" s="15">
        <v>1.32</v>
      </c>
    </row>
    <row r="23" spans="5:6" ht="15" customHeight="1" x14ac:dyDescent="0.25">
      <c r="E23" s="37">
        <v>45029</v>
      </c>
      <c r="F23" s="15">
        <v>1.52</v>
      </c>
    </row>
    <row r="24" spans="5:6" ht="15" customHeight="1" x14ac:dyDescent="0.25">
      <c r="E24" s="37">
        <v>45033</v>
      </c>
      <c r="F24" s="15">
        <v>1.6</v>
      </c>
    </row>
    <row r="25" spans="5:6" ht="15" customHeight="1" x14ac:dyDescent="0.25">
      <c r="E25" s="37">
        <v>45037</v>
      </c>
      <c r="F25" s="15">
        <v>1.42</v>
      </c>
    </row>
  </sheetData>
  <mergeCells count="1">
    <mergeCell ref="B2:F2"/>
  </mergeCells>
  <phoneticPr fontId="7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4DF0B-DC36-47CE-9B5D-346DA155C2CE}">
  <dimension ref="B2:K15"/>
  <sheetViews>
    <sheetView showGridLines="0" workbookViewId="0">
      <selection activeCell="P17" sqref="P17"/>
    </sheetView>
  </sheetViews>
  <sheetFormatPr defaultColWidth="9.140625" defaultRowHeight="15" x14ac:dyDescent="0.25"/>
  <cols>
    <col min="1" max="1" width="4.7109375" style="1" customWidth="1"/>
    <col min="2" max="16384" width="9.140625" style="1"/>
  </cols>
  <sheetData>
    <row r="2" spans="2:11" ht="18" thickBot="1" x14ac:dyDescent="0.3">
      <c r="B2" s="65" t="s">
        <v>144</v>
      </c>
      <c r="C2" s="65"/>
      <c r="D2" s="65"/>
      <c r="E2" s="65"/>
      <c r="F2" s="65"/>
      <c r="G2" s="65"/>
      <c r="H2" s="65"/>
      <c r="I2" s="65"/>
      <c r="J2" s="65"/>
      <c r="K2" s="65"/>
    </row>
    <row r="3" spans="2:11" ht="16.5" thickTop="1" thickBot="1" x14ac:dyDescent="0.3"/>
    <row r="4" spans="2:11" ht="16.5" thickTop="1" thickBot="1" x14ac:dyDescent="0.3">
      <c r="B4" s="39">
        <v>0.91</v>
      </c>
      <c r="C4" s="39">
        <v>0.92</v>
      </c>
      <c r="D4" s="39">
        <v>0.93</v>
      </c>
      <c r="E4" s="39">
        <v>0.94</v>
      </c>
      <c r="F4" s="39">
        <v>0.95</v>
      </c>
      <c r="G4" s="39">
        <v>0.96</v>
      </c>
      <c r="H4" s="39">
        <v>0.97</v>
      </c>
      <c r="I4" s="39">
        <v>0.98</v>
      </c>
      <c r="J4" s="39">
        <v>0.99</v>
      </c>
      <c r="K4" s="39">
        <v>1</v>
      </c>
    </row>
    <row r="5" spans="2:11" ht="16.5" thickTop="1" thickBot="1" x14ac:dyDescent="0.3">
      <c r="B5" s="39">
        <v>0.81</v>
      </c>
      <c r="C5" s="39">
        <v>0.82</v>
      </c>
      <c r="D5" s="39">
        <v>0.83</v>
      </c>
      <c r="E5" s="39">
        <v>0.84</v>
      </c>
      <c r="F5" s="39">
        <v>0.85</v>
      </c>
      <c r="G5" s="39">
        <v>0.86</v>
      </c>
      <c r="H5" s="39">
        <v>0.87</v>
      </c>
      <c r="I5" s="39">
        <v>0.88</v>
      </c>
      <c r="J5" s="39">
        <v>0.89</v>
      </c>
      <c r="K5" s="39">
        <v>0.9</v>
      </c>
    </row>
    <row r="6" spans="2:11" ht="16.5" thickTop="1" thickBot="1" x14ac:dyDescent="0.3">
      <c r="B6" s="39">
        <v>0.71</v>
      </c>
      <c r="C6" s="39">
        <v>0.72</v>
      </c>
      <c r="D6" s="39">
        <v>0.73</v>
      </c>
      <c r="E6" s="39">
        <v>0.74</v>
      </c>
      <c r="F6" s="39">
        <v>0.75</v>
      </c>
      <c r="G6" s="39">
        <v>0.76</v>
      </c>
      <c r="H6" s="39">
        <v>0.77</v>
      </c>
      <c r="I6" s="39">
        <v>0.78</v>
      </c>
      <c r="J6" s="39">
        <v>0.79</v>
      </c>
      <c r="K6" s="39">
        <v>0.8</v>
      </c>
    </row>
    <row r="7" spans="2:11" ht="16.5" thickTop="1" thickBot="1" x14ac:dyDescent="0.3">
      <c r="B7" s="39">
        <v>0.61</v>
      </c>
      <c r="C7" s="39">
        <v>0.62</v>
      </c>
      <c r="D7" s="39">
        <v>0.63</v>
      </c>
      <c r="E7" s="39">
        <v>0.64</v>
      </c>
      <c r="F7" s="39">
        <v>0.65</v>
      </c>
      <c r="G7" s="39">
        <v>0.66</v>
      </c>
      <c r="H7" s="39">
        <v>0.67</v>
      </c>
      <c r="I7" s="39">
        <v>0.68</v>
      </c>
      <c r="J7" s="39">
        <v>0.69</v>
      </c>
      <c r="K7" s="39">
        <v>0.7</v>
      </c>
    </row>
    <row r="8" spans="2:11" ht="16.5" thickTop="1" thickBot="1" x14ac:dyDescent="0.3">
      <c r="B8" s="39">
        <v>0.51</v>
      </c>
      <c r="C8" s="39">
        <v>0.52</v>
      </c>
      <c r="D8" s="39">
        <v>0.53</v>
      </c>
      <c r="E8" s="39">
        <v>0.54</v>
      </c>
      <c r="F8" s="39">
        <v>0.55000000000000004</v>
      </c>
      <c r="G8" s="39">
        <v>0.56000000000000005</v>
      </c>
      <c r="H8" s="39">
        <v>0.56999999999999995</v>
      </c>
      <c r="I8" s="39">
        <v>0.57999999999999996</v>
      </c>
      <c r="J8" s="39">
        <v>0.59</v>
      </c>
      <c r="K8" s="39">
        <v>0.6</v>
      </c>
    </row>
    <row r="9" spans="2:11" ht="16.5" thickTop="1" thickBot="1" x14ac:dyDescent="0.3">
      <c r="B9" s="39">
        <v>0.41</v>
      </c>
      <c r="C9" s="39">
        <v>0.42</v>
      </c>
      <c r="D9" s="39">
        <v>0.43</v>
      </c>
      <c r="E9" s="39">
        <v>0.44</v>
      </c>
      <c r="F9" s="39">
        <v>0.45</v>
      </c>
      <c r="G9" s="39">
        <v>0.46</v>
      </c>
      <c r="H9" s="39">
        <v>0.47</v>
      </c>
      <c r="I9" s="39">
        <v>0.48</v>
      </c>
      <c r="J9" s="39">
        <v>0.49</v>
      </c>
      <c r="K9" s="39">
        <v>0.5</v>
      </c>
    </row>
    <row r="10" spans="2:11" ht="16.5" thickTop="1" thickBot="1" x14ac:dyDescent="0.3">
      <c r="B10" s="39">
        <v>0.31</v>
      </c>
      <c r="C10" s="39">
        <v>0.32</v>
      </c>
      <c r="D10" s="39">
        <v>0.33</v>
      </c>
      <c r="E10" s="39">
        <v>0.34</v>
      </c>
      <c r="F10" s="39">
        <v>0.35</v>
      </c>
      <c r="G10" s="39">
        <v>0.36</v>
      </c>
      <c r="H10" s="39">
        <v>0.37</v>
      </c>
      <c r="I10" s="39">
        <v>0.38</v>
      </c>
      <c r="J10" s="39">
        <v>0.39</v>
      </c>
      <c r="K10" s="39">
        <v>0.4</v>
      </c>
    </row>
    <row r="11" spans="2:11" ht="16.5" thickTop="1" thickBot="1" x14ac:dyDescent="0.3">
      <c r="B11" s="39">
        <v>0.21</v>
      </c>
      <c r="C11" s="39">
        <v>0.22</v>
      </c>
      <c r="D11" s="39">
        <v>0.23</v>
      </c>
      <c r="E11" s="39">
        <v>0.24</v>
      </c>
      <c r="F11" s="39">
        <v>0.25</v>
      </c>
      <c r="G11" s="39">
        <v>0.26</v>
      </c>
      <c r="H11" s="39">
        <v>0.27</v>
      </c>
      <c r="I11" s="39">
        <v>0.28000000000000003</v>
      </c>
      <c r="J11" s="39">
        <v>0.28999999999999998</v>
      </c>
      <c r="K11" s="39">
        <v>0.3</v>
      </c>
    </row>
    <row r="12" spans="2:11" ht="16.5" thickTop="1" thickBot="1" x14ac:dyDescent="0.3">
      <c r="B12" s="39">
        <v>0.11</v>
      </c>
      <c r="C12" s="39">
        <v>0.12</v>
      </c>
      <c r="D12" s="39">
        <v>0.13</v>
      </c>
      <c r="E12" s="39">
        <v>0.14000000000000001</v>
      </c>
      <c r="F12" s="39">
        <v>0.15</v>
      </c>
      <c r="G12" s="39">
        <v>0.16</v>
      </c>
      <c r="H12" s="39">
        <v>0.17</v>
      </c>
      <c r="I12" s="39">
        <v>0.18</v>
      </c>
      <c r="J12" s="39">
        <v>0.19</v>
      </c>
      <c r="K12" s="39">
        <v>0.2</v>
      </c>
    </row>
    <row r="13" spans="2:11" ht="16.5" thickTop="1" thickBot="1" x14ac:dyDescent="0.3">
      <c r="B13" s="39">
        <v>0.01</v>
      </c>
      <c r="C13" s="39">
        <v>0.02</v>
      </c>
      <c r="D13" s="39">
        <v>0.03</v>
      </c>
      <c r="E13" s="39">
        <v>0.04</v>
      </c>
      <c r="F13" s="39">
        <v>0.05</v>
      </c>
      <c r="G13" s="39">
        <v>0.06</v>
      </c>
      <c r="H13" s="39">
        <v>7.0000000000000007E-2</v>
      </c>
      <c r="I13" s="39">
        <v>0.08</v>
      </c>
      <c r="J13" s="39">
        <v>0.09</v>
      </c>
      <c r="K13" s="39">
        <v>0.1</v>
      </c>
    </row>
    <row r="14" spans="2:11" ht="15.75" thickTop="1" x14ac:dyDescent="0.25"/>
    <row r="15" spans="2:11" x14ac:dyDescent="0.25">
      <c r="B15" s="69" t="s">
        <v>138</v>
      </c>
      <c r="C15" s="69"/>
      <c r="D15" s="38">
        <v>0.55000000000000004</v>
      </c>
    </row>
  </sheetData>
  <mergeCells count="2">
    <mergeCell ref="B2:K2"/>
    <mergeCell ref="B15:C15"/>
  </mergeCells>
  <conditionalFormatting sqref="B4:K13">
    <cfRule type="cellIs" dxfId="1" priority="1" operator="greaterThan">
      <formula>$D$15</formula>
    </cfRule>
    <cfRule type="cellIs" dxfId="0" priority="2" operator="lessThanOrEqual">
      <formula>$D$15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6A3C2-742D-4557-84B9-B94E31B7AC00}">
  <dimension ref="B2:F18"/>
  <sheetViews>
    <sheetView showGridLines="0" workbookViewId="0">
      <selection activeCell="B4" sqref="B4:D4"/>
    </sheetView>
  </sheetViews>
  <sheetFormatPr defaultColWidth="9.140625" defaultRowHeight="15" customHeight="1" x14ac:dyDescent="0.25"/>
  <cols>
    <col min="1" max="1" width="2.7109375" style="40" customWidth="1"/>
    <col min="2" max="2" width="19.42578125" style="40" bestFit="1" customWidth="1"/>
    <col min="3" max="3" width="14.5703125" style="40" customWidth="1"/>
    <col min="4" max="4" width="12.7109375" style="40" customWidth="1"/>
    <col min="5" max="5" width="11.140625" style="40" bestFit="1" customWidth="1"/>
    <col min="6" max="6" width="15.5703125" style="40" customWidth="1"/>
    <col min="7" max="16384" width="9.140625" style="40"/>
  </cols>
  <sheetData>
    <row r="2" spans="2:6" ht="15" customHeight="1" thickBot="1" x14ac:dyDescent="0.3">
      <c r="B2" s="66" t="s">
        <v>145</v>
      </c>
      <c r="C2" s="66"/>
      <c r="D2" s="66"/>
      <c r="E2" s="66"/>
      <c r="F2" s="66"/>
    </row>
    <row r="3" spans="2:6" ht="15" customHeight="1" thickTop="1" x14ac:dyDescent="0.25"/>
    <row r="4" spans="2:6" ht="15" customHeight="1" x14ac:dyDescent="0.25">
      <c r="B4" s="6" t="s">
        <v>146</v>
      </c>
      <c r="C4" s="6" t="s">
        <v>147</v>
      </c>
      <c r="D4" s="6" t="s">
        <v>148</v>
      </c>
      <c r="E4" s="6" t="s">
        <v>149</v>
      </c>
      <c r="F4" s="6" t="s">
        <v>150</v>
      </c>
    </row>
    <row r="5" spans="2:6" ht="15" customHeight="1" x14ac:dyDescent="0.25">
      <c r="B5" s="12" t="s">
        <v>151</v>
      </c>
      <c r="C5" s="44">
        <v>35</v>
      </c>
      <c r="D5" s="45">
        <v>27475</v>
      </c>
      <c r="E5" s="46">
        <v>29000</v>
      </c>
      <c r="F5" s="47">
        <f>E5-D5</f>
        <v>1525</v>
      </c>
    </row>
    <row r="6" spans="2:6" ht="15" customHeight="1" x14ac:dyDescent="0.25">
      <c r="B6" s="12" t="s">
        <v>152</v>
      </c>
      <c r="C6" s="44">
        <v>54</v>
      </c>
      <c r="D6" s="45">
        <v>355428</v>
      </c>
      <c r="E6" s="46">
        <v>356890</v>
      </c>
      <c r="F6" s="47">
        <f t="shared" ref="F6:F13" si="0">E6-D6</f>
        <v>1462</v>
      </c>
    </row>
    <row r="7" spans="2:6" ht="15" customHeight="1" x14ac:dyDescent="0.25">
      <c r="B7" s="12" t="s">
        <v>153</v>
      </c>
      <c r="C7" s="44">
        <v>45</v>
      </c>
      <c r="D7" s="45">
        <v>7020</v>
      </c>
      <c r="E7" s="46">
        <v>7500</v>
      </c>
      <c r="F7" s="47">
        <f t="shared" si="0"/>
        <v>480</v>
      </c>
    </row>
    <row r="8" spans="2:6" ht="15" customHeight="1" x14ac:dyDescent="0.25">
      <c r="B8" s="12" t="s">
        <v>154</v>
      </c>
      <c r="C8" s="44">
        <v>73</v>
      </c>
      <c r="D8" s="45">
        <v>10585</v>
      </c>
      <c r="E8" s="46">
        <v>10595</v>
      </c>
      <c r="F8" s="47">
        <f t="shared" si="0"/>
        <v>10</v>
      </c>
    </row>
    <row r="9" spans="2:6" ht="15" customHeight="1" x14ac:dyDescent="0.25">
      <c r="B9" s="12" t="s">
        <v>155</v>
      </c>
      <c r="C9" s="44">
        <v>85</v>
      </c>
      <c r="D9" s="45">
        <v>3825</v>
      </c>
      <c r="E9" s="46">
        <v>3550</v>
      </c>
      <c r="F9" s="47">
        <v>3525</v>
      </c>
    </row>
    <row r="10" spans="2:6" ht="15" customHeight="1" x14ac:dyDescent="0.25">
      <c r="B10" s="12" t="s">
        <v>156</v>
      </c>
      <c r="C10" s="44">
        <v>15</v>
      </c>
      <c r="D10" s="45">
        <v>5265</v>
      </c>
      <c r="E10" s="46">
        <v>6500</v>
      </c>
      <c r="F10" s="47">
        <f t="shared" si="0"/>
        <v>1235</v>
      </c>
    </row>
    <row r="11" spans="2:6" ht="15" customHeight="1" x14ac:dyDescent="0.25">
      <c r="B11" s="12" t="s">
        <v>157</v>
      </c>
      <c r="C11" s="44">
        <v>95</v>
      </c>
      <c r="D11" s="45">
        <v>24130</v>
      </c>
      <c r="E11" s="46">
        <v>32520</v>
      </c>
      <c r="F11" s="47">
        <f t="shared" si="0"/>
        <v>8390</v>
      </c>
    </row>
    <row r="12" spans="2:6" ht="15" customHeight="1" x14ac:dyDescent="0.25">
      <c r="B12" s="12" t="s">
        <v>158</v>
      </c>
      <c r="C12" s="44">
        <v>82</v>
      </c>
      <c r="D12" s="45">
        <v>21730</v>
      </c>
      <c r="E12" s="46">
        <v>23000</v>
      </c>
      <c r="F12" s="47">
        <f t="shared" si="0"/>
        <v>1270</v>
      </c>
    </row>
    <row r="13" spans="2:6" ht="15" customHeight="1" x14ac:dyDescent="0.25">
      <c r="B13" s="12" t="s">
        <v>159</v>
      </c>
      <c r="C13" s="44">
        <v>25</v>
      </c>
      <c r="D13" s="45">
        <v>625</v>
      </c>
      <c r="E13" s="46">
        <v>725</v>
      </c>
      <c r="F13" s="47">
        <f t="shared" si="0"/>
        <v>100</v>
      </c>
    </row>
    <row r="14" spans="2:6" ht="15" customHeight="1" x14ac:dyDescent="0.25">
      <c r="B14" s="41"/>
      <c r="E14" s="42" t="s">
        <v>51</v>
      </c>
      <c r="F14" s="48">
        <f>SUM(F5:F13)</f>
        <v>17997</v>
      </c>
    </row>
    <row r="15" spans="2:6" ht="15" customHeight="1" x14ac:dyDescent="0.25">
      <c r="B15" s="41"/>
      <c r="E15" s="43" t="s">
        <v>160</v>
      </c>
      <c r="F15" s="49">
        <v>20000</v>
      </c>
    </row>
    <row r="16" spans="2:6" ht="15" customHeight="1" x14ac:dyDescent="0.25">
      <c r="B16" s="41"/>
    </row>
    <row r="17" spans="2:3" ht="15" customHeight="1" x14ac:dyDescent="0.25">
      <c r="B17" s="42" t="s">
        <v>161</v>
      </c>
      <c r="C17" s="50">
        <f>F14/F15</f>
        <v>0.89985000000000004</v>
      </c>
    </row>
    <row r="18" spans="2:3" ht="15" customHeight="1" x14ac:dyDescent="0.25">
      <c r="B18" s="43" t="s">
        <v>162</v>
      </c>
      <c r="C18" s="51">
        <v>1</v>
      </c>
    </row>
  </sheetData>
  <mergeCells count="1">
    <mergeCell ref="B2:F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EC675-A85C-4571-B26D-EFAE139FB8D5}">
  <dimension ref="B2:G11"/>
  <sheetViews>
    <sheetView showGridLines="0" workbookViewId="0">
      <selection activeCell="O23" sqref="O23"/>
    </sheetView>
  </sheetViews>
  <sheetFormatPr defaultColWidth="8.85546875" defaultRowHeight="15" x14ac:dyDescent="0.25"/>
  <cols>
    <col min="1" max="1" width="2.42578125" style="1" customWidth="1"/>
    <col min="2" max="2" width="11.5703125" style="1" bestFit="1" customWidth="1"/>
    <col min="3" max="3" width="14.7109375" style="1" customWidth="1"/>
    <col min="4" max="4" width="13.140625" style="1" customWidth="1"/>
    <col min="5" max="7" width="9.140625"/>
    <col min="8" max="13" width="8.85546875" style="1"/>
    <col min="14" max="14" width="13.7109375" style="1" customWidth="1"/>
    <col min="15" max="15" width="9.42578125" style="1" customWidth="1"/>
    <col min="16" max="16" width="11" style="1" customWidth="1"/>
    <col min="17" max="16384" width="8.85546875" style="1"/>
  </cols>
  <sheetData>
    <row r="2" spans="2:7" ht="18" thickBot="1" x14ac:dyDescent="0.3">
      <c r="B2" s="65" t="s">
        <v>177</v>
      </c>
      <c r="C2" s="65"/>
      <c r="D2" s="65"/>
      <c r="E2" s="65"/>
      <c r="F2" s="65"/>
      <c r="G2" s="65"/>
    </row>
    <row r="3" spans="2:7" ht="15.75" thickTop="1" x14ac:dyDescent="0.25">
      <c r="E3" s="1"/>
      <c r="F3" s="1"/>
      <c r="G3" s="1"/>
    </row>
    <row r="4" spans="2:7" ht="15.75" x14ac:dyDescent="0.25">
      <c r="B4" s="52" t="s">
        <v>163</v>
      </c>
      <c r="C4" s="52" t="s">
        <v>171</v>
      </c>
      <c r="D4" s="52" t="s">
        <v>172</v>
      </c>
      <c r="E4" s="1"/>
      <c r="F4" s="52" t="s">
        <v>175</v>
      </c>
      <c r="G4" s="52" t="s">
        <v>176</v>
      </c>
    </row>
    <row r="5" spans="2:7" x14ac:dyDescent="0.25">
      <c r="B5" s="12" t="s">
        <v>164</v>
      </c>
      <c r="C5" s="46">
        <v>3930</v>
      </c>
      <c r="D5" s="46">
        <v>2411</v>
      </c>
      <c r="E5" s="70" t="s">
        <v>173</v>
      </c>
      <c r="F5" s="16">
        <v>0</v>
      </c>
      <c r="G5" s="16">
        <v>2000</v>
      </c>
    </row>
    <row r="6" spans="2:7" x14ac:dyDescent="0.25">
      <c r="B6" s="12" t="s">
        <v>165</v>
      </c>
      <c r="C6" s="46">
        <v>4796</v>
      </c>
      <c r="D6" s="46">
        <v>2848</v>
      </c>
      <c r="E6" s="71"/>
      <c r="F6" s="16">
        <v>6000</v>
      </c>
      <c r="G6" s="16">
        <v>2000</v>
      </c>
    </row>
    <row r="7" spans="2:7" x14ac:dyDescent="0.25">
      <c r="B7" s="12" t="s">
        <v>166</v>
      </c>
      <c r="C7" s="46">
        <v>1773</v>
      </c>
      <c r="D7" s="46">
        <v>1197</v>
      </c>
      <c r="E7" s="72" t="s">
        <v>174</v>
      </c>
      <c r="F7" s="16">
        <v>3000</v>
      </c>
      <c r="G7" s="16">
        <v>0</v>
      </c>
    </row>
    <row r="8" spans="2:7" x14ac:dyDescent="0.25">
      <c r="B8" s="12" t="s">
        <v>167</v>
      </c>
      <c r="C8" s="46">
        <v>4484</v>
      </c>
      <c r="D8" s="46">
        <v>646</v>
      </c>
      <c r="E8" s="73"/>
      <c r="F8" s="16">
        <v>3000</v>
      </c>
      <c r="G8" s="16">
        <v>4000</v>
      </c>
    </row>
    <row r="9" spans="2:7" x14ac:dyDescent="0.25">
      <c r="B9" s="12" t="s">
        <v>168</v>
      </c>
      <c r="C9" s="46">
        <v>1369</v>
      </c>
      <c r="D9" s="46">
        <v>2347</v>
      </c>
      <c r="E9" s="1"/>
      <c r="F9" s="1"/>
      <c r="G9" s="1"/>
    </row>
    <row r="10" spans="2:7" x14ac:dyDescent="0.25">
      <c r="B10" s="12" t="s">
        <v>169</v>
      </c>
      <c r="C10" s="53">
        <v>1200</v>
      </c>
      <c r="D10" s="53">
        <v>700</v>
      </c>
      <c r="E10" s="1"/>
      <c r="F10" s="1"/>
      <c r="G10" s="1"/>
    </row>
    <row r="11" spans="2:7" x14ac:dyDescent="0.25">
      <c r="B11" s="12" t="s">
        <v>170</v>
      </c>
      <c r="C11" s="53">
        <v>2234</v>
      </c>
      <c r="D11" s="53">
        <v>3256</v>
      </c>
      <c r="E11" s="1"/>
      <c r="F11" s="1"/>
      <c r="G11" s="1"/>
    </row>
  </sheetData>
  <mergeCells count="3">
    <mergeCell ref="E5:E6"/>
    <mergeCell ref="E7:E8"/>
    <mergeCell ref="B2:G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4C21C-2BE4-48DA-A730-F95300F1EB8C}">
  <dimension ref="B2:F9"/>
  <sheetViews>
    <sheetView showGridLines="0" workbookViewId="0">
      <selection activeCell="L21" sqref="L21"/>
    </sheetView>
  </sheetViews>
  <sheetFormatPr defaultRowHeight="15" customHeight="1" x14ac:dyDescent="0.25"/>
  <cols>
    <col min="1" max="1" width="2.28515625" customWidth="1"/>
    <col min="2" max="2" width="15.7109375" customWidth="1"/>
    <col min="3" max="3" width="13.5703125" customWidth="1"/>
    <col min="4" max="4" width="3.28515625" customWidth="1"/>
    <col min="5" max="5" width="17.140625" customWidth="1"/>
    <col min="6" max="6" width="12.85546875" customWidth="1"/>
  </cols>
  <sheetData>
    <row r="2" spans="2:6" ht="15" customHeight="1" thickBot="1" x14ac:dyDescent="0.3">
      <c r="B2" s="67" t="s">
        <v>178</v>
      </c>
      <c r="C2" s="67"/>
      <c r="D2" s="67"/>
      <c r="E2" s="67"/>
      <c r="F2" s="67"/>
    </row>
    <row r="3" spans="2:6" ht="15" customHeight="1" thickTop="1" x14ac:dyDescent="0.25">
      <c r="B3" s="40"/>
      <c r="C3" s="40"/>
      <c r="D3" s="40"/>
      <c r="E3" s="40"/>
      <c r="F3" s="40"/>
    </row>
    <row r="4" spans="2:6" ht="15" customHeight="1" x14ac:dyDescent="0.25">
      <c r="B4" s="74" t="s">
        <v>179</v>
      </c>
      <c r="C4" s="74"/>
      <c r="D4" s="40"/>
      <c r="E4" s="75" t="s">
        <v>180</v>
      </c>
      <c r="F4" s="75"/>
    </row>
    <row r="5" spans="2:6" ht="15" customHeight="1" x14ac:dyDescent="0.25">
      <c r="B5" s="14" t="s">
        <v>31</v>
      </c>
      <c r="C5" s="14">
        <v>0</v>
      </c>
      <c r="D5" s="40"/>
      <c r="E5" s="14" t="s">
        <v>181</v>
      </c>
      <c r="F5" s="14">
        <v>70</v>
      </c>
    </row>
    <row r="6" spans="2:6" ht="15" customHeight="1" x14ac:dyDescent="0.25">
      <c r="B6" s="14" t="s">
        <v>182</v>
      </c>
      <c r="C6" s="14">
        <v>10</v>
      </c>
      <c r="D6" s="40"/>
      <c r="E6" s="14" t="s">
        <v>180</v>
      </c>
      <c r="F6" s="14">
        <v>5</v>
      </c>
    </row>
    <row r="7" spans="2:6" ht="15" customHeight="1" x14ac:dyDescent="0.25">
      <c r="B7" s="14" t="s">
        <v>183</v>
      </c>
      <c r="C7" s="14">
        <v>30</v>
      </c>
      <c r="D7" s="40"/>
      <c r="E7" s="14" t="s">
        <v>32</v>
      </c>
      <c r="F7" s="14">
        <f>200-F5-F6</f>
        <v>125</v>
      </c>
    </row>
    <row r="8" spans="2:6" ht="15" customHeight="1" x14ac:dyDescent="0.25">
      <c r="B8" s="14" t="s">
        <v>32</v>
      </c>
      <c r="C8" s="14">
        <v>70</v>
      </c>
      <c r="D8" s="40"/>
      <c r="E8" s="40"/>
      <c r="F8" s="40"/>
    </row>
    <row r="9" spans="2:6" ht="15" customHeight="1" x14ac:dyDescent="0.25">
      <c r="B9" s="14" t="s">
        <v>184</v>
      </c>
      <c r="C9" s="14">
        <v>100</v>
      </c>
      <c r="D9" s="40"/>
      <c r="E9" s="40"/>
      <c r="F9" s="40"/>
    </row>
  </sheetData>
  <mergeCells count="3">
    <mergeCell ref="B2:F2"/>
    <mergeCell ref="B4:C4"/>
    <mergeCell ref="E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F4C48-68DA-4C1F-9C1F-563C1B812911}">
  <dimension ref="B2:I14"/>
  <sheetViews>
    <sheetView showGridLines="0" workbookViewId="0">
      <selection activeCell="N25" sqref="N25"/>
    </sheetView>
  </sheetViews>
  <sheetFormatPr defaultColWidth="8.85546875" defaultRowHeight="15" customHeight="1" x14ac:dyDescent="0.25"/>
  <cols>
    <col min="1" max="1" width="1.85546875" style="1" customWidth="1"/>
    <col min="2" max="2" width="15.7109375" style="1" customWidth="1"/>
    <col min="3" max="3" width="17.28515625" style="1" customWidth="1"/>
    <col min="4" max="8" width="7.7109375" style="1" customWidth="1"/>
    <col min="9" max="9" width="11.7109375" style="1" customWidth="1"/>
    <col min="10" max="16384" width="8.85546875" style="1"/>
  </cols>
  <sheetData>
    <row r="2" spans="2:9" ht="15" customHeight="1" thickBot="1" x14ac:dyDescent="0.3">
      <c r="B2" s="67" t="s">
        <v>202</v>
      </c>
      <c r="C2" s="67"/>
      <c r="D2" s="67"/>
      <c r="E2" s="67"/>
      <c r="F2" s="67"/>
      <c r="G2" s="67"/>
      <c r="H2" s="67"/>
      <c r="I2" s="67"/>
    </row>
    <row r="3" spans="2:9" ht="15" customHeight="1" thickTop="1" x14ac:dyDescent="0.25">
      <c r="B3" s="57"/>
      <c r="C3" s="57"/>
      <c r="D3" s="57"/>
      <c r="E3" s="57"/>
      <c r="F3" s="57"/>
      <c r="G3" s="57"/>
      <c r="H3" s="57"/>
      <c r="I3" s="57"/>
    </row>
    <row r="4" spans="2:9" ht="15" customHeight="1" x14ac:dyDescent="0.25">
      <c r="B4" s="54" t="s">
        <v>185</v>
      </c>
      <c r="C4" s="54" t="s">
        <v>186</v>
      </c>
      <c r="D4" s="54" t="s">
        <v>187</v>
      </c>
      <c r="E4" s="54" t="s">
        <v>188</v>
      </c>
      <c r="F4" s="54" t="s">
        <v>189</v>
      </c>
      <c r="G4" s="54" t="s">
        <v>190</v>
      </c>
      <c r="H4" s="54" t="s">
        <v>191</v>
      </c>
      <c r="I4" s="54" t="s">
        <v>192</v>
      </c>
    </row>
    <row r="5" spans="2:9" ht="15" customHeight="1" x14ac:dyDescent="0.25">
      <c r="B5" s="55" t="s">
        <v>193</v>
      </c>
      <c r="C5" s="56">
        <v>80</v>
      </c>
      <c r="D5" s="56">
        <v>20</v>
      </c>
      <c r="E5" s="56">
        <v>8</v>
      </c>
      <c r="F5" s="56">
        <v>5</v>
      </c>
      <c r="G5" s="56">
        <v>1</v>
      </c>
      <c r="H5" s="56">
        <v>5</v>
      </c>
      <c r="I5" s="56">
        <f>C5-(SUM(D5:H5))</f>
        <v>41</v>
      </c>
    </row>
    <row r="6" spans="2:9" ht="15" customHeight="1" x14ac:dyDescent="0.25">
      <c r="B6" s="55" t="s">
        <v>194</v>
      </c>
      <c r="C6" s="56">
        <v>80</v>
      </c>
      <c r="D6" s="56">
        <v>10</v>
      </c>
      <c r="E6" s="56">
        <v>5</v>
      </c>
      <c r="F6" s="56">
        <v>2</v>
      </c>
      <c r="G6" s="56">
        <v>2</v>
      </c>
      <c r="H6" s="56">
        <v>5</v>
      </c>
      <c r="I6" s="56">
        <f t="shared" ref="I6:I8" si="0">C6-(SUM(D6:H6))</f>
        <v>56</v>
      </c>
    </row>
    <row r="7" spans="2:9" ht="15" customHeight="1" x14ac:dyDescent="0.25">
      <c r="B7" s="55" t="s">
        <v>195</v>
      </c>
      <c r="C7" s="56">
        <v>80</v>
      </c>
      <c r="D7" s="56">
        <v>5</v>
      </c>
      <c r="E7" s="56">
        <v>8</v>
      </c>
      <c r="F7" s="56">
        <v>2</v>
      </c>
      <c r="G7" s="56">
        <v>10</v>
      </c>
      <c r="H7" s="56">
        <v>5</v>
      </c>
      <c r="I7" s="56">
        <f t="shared" si="0"/>
        <v>50</v>
      </c>
    </row>
    <row r="8" spans="2:9" ht="15" customHeight="1" x14ac:dyDescent="0.25">
      <c r="B8" s="55" t="s">
        <v>196</v>
      </c>
      <c r="C8" s="56">
        <v>80</v>
      </c>
      <c r="D8" s="56">
        <v>10</v>
      </c>
      <c r="E8" s="56">
        <v>12</v>
      </c>
      <c r="F8" s="56">
        <v>2</v>
      </c>
      <c r="G8" s="56">
        <v>3</v>
      </c>
      <c r="H8" s="56">
        <v>5</v>
      </c>
      <c r="I8" s="56">
        <f t="shared" si="0"/>
        <v>48</v>
      </c>
    </row>
    <row r="9" spans="2:9" ht="15" customHeight="1" x14ac:dyDescent="0.25">
      <c r="B9" s="58"/>
      <c r="C9" s="59"/>
      <c r="D9" s="59"/>
      <c r="E9" s="59"/>
      <c r="F9" s="59"/>
      <c r="G9" s="59"/>
      <c r="H9" s="59"/>
      <c r="I9" s="59"/>
    </row>
    <row r="10" spans="2:9" ht="15" customHeight="1" x14ac:dyDescent="0.25">
      <c r="B10" s="54" t="s">
        <v>197</v>
      </c>
      <c r="C10" s="54" t="s">
        <v>31</v>
      </c>
      <c r="D10" s="54" t="s">
        <v>187</v>
      </c>
      <c r="E10" s="54" t="s">
        <v>188</v>
      </c>
      <c r="F10" s="54" t="s">
        <v>189</v>
      </c>
      <c r="G10" s="54" t="s">
        <v>190</v>
      </c>
      <c r="H10" s="54" t="s">
        <v>191</v>
      </c>
      <c r="I10" s="57"/>
    </row>
    <row r="11" spans="2:9" ht="15" customHeight="1" x14ac:dyDescent="0.25">
      <c r="B11" s="55" t="s">
        <v>198</v>
      </c>
      <c r="C11" s="56"/>
      <c r="D11" s="56">
        <f>SUM(C5:C8)/5</f>
        <v>64</v>
      </c>
      <c r="E11" s="56">
        <f>SUM(C5:C8)/5</f>
        <v>64</v>
      </c>
      <c r="F11" s="56">
        <f>SUM(C5:C8)/5</f>
        <v>64</v>
      </c>
      <c r="G11" s="56">
        <f>SUM(C5:C8)/5</f>
        <v>64</v>
      </c>
      <c r="H11" s="56">
        <f>SUM(C5:C8)/5</f>
        <v>64</v>
      </c>
      <c r="I11" s="57"/>
    </row>
    <row r="12" spans="2:9" ht="15" customHeight="1" x14ac:dyDescent="0.25">
      <c r="B12" s="55" t="s">
        <v>199</v>
      </c>
      <c r="C12" s="56"/>
      <c r="D12" s="56">
        <f>SUM(D5:D8)</f>
        <v>45</v>
      </c>
      <c r="E12" s="56">
        <f>SUM(E5:E8)</f>
        <v>33</v>
      </c>
      <c r="F12" s="56">
        <f>SUM(F5:F8)</f>
        <v>11</v>
      </c>
      <c r="G12" s="56">
        <f>SUM(G5:G8)</f>
        <v>16</v>
      </c>
      <c r="H12" s="56">
        <f>SUM(H5:H8)</f>
        <v>20</v>
      </c>
      <c r="I12" s="57"/>
    </row>
    <row r="13" spans="2:9" ht="15" customHeight="1" x14ac:dyDescent="0.25">
      <c r="B13" s="55" t="s">
        <v>200</v>
      </c>
      <c r="C13" s="56">
        <f>SUM(C5:C8)</f>
        <v>320</v>
      </c>
      <c r="D13" s="56">
        <f>C13-D12</f>
        <v>275</v>
      </c>
      <c r="E13" s="56">
        <f t="shared" ref="E13:H13" si="1">D13-E12</f>
        <v>242</v>
      </c>
      <c r="F13" s="56">
        <f t="shared" si="1"/>
        <v>231</v>
      </c>
      <c r="G13" s="56">
        <f t="shared" si="1"/>
        <v>215</v>
      </c>
      <c r="H13" s="56">
        <f t="shared" si="1"/>
        <v>195</v>
      </c>
      <c r="I13" s="57"/>
    </row>
    <row r="14" spans="2:9" ht="15" customHeight="1" x14ac:dyDescent="0.25">
      <c r="B14" s="55" t="s">
        <v>201</v>
      </c>
      <c r="C14" s="56">
        <f>SUM(C5:C8)</f>
        <v>320</v>
      </c>
      <c r="D14" s="56">
        <f>C14-D11</f>
        <v>256</v>
      </c>
      <c r="E14" s="56">
        <f t="shared" ref="E14:H14" si="2">D14-E11</f>
        <v>192</v>
      </c>
      <c r="F14" s="56">
        <f t="shared" si="2"/>
        <v>128</v>
      </c>
      <c r="G14" s="56">
        <f t="shared" si="2"/>
        <v>64</v>
      </c>
      <c r="H14" s="56">
        <f t="shared" si="2"/>
        <v>0</v>
      </c>
      <c r="I14" s="57"/>
    </row>
  </sheetData>
  <mergeCells count="1">
    <mergeCell ref="B2:I2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569B4-1F81-492A-827C-01156510CA31}">
  <dimension ref="B2:I10"/>
  <sheetViews>
    <sheetView showGridLines="0" workbookViewId="0">
      <selection activeCell="D26" sqref="D26"/>
    </sheetView>
  </sheetViews>
  <sheetFormatPr defaultColWidth="8.85546875" defaultRowHeight="15" x14ac:dyDescent="0.25"/>
  <cols>
    <col min="1" max="1" width="2.85546875" style="1" customWidth="1"/>
    <col min="2" max="2" width="15.7109375" style="1" customWidth="1"/>
    <col min="3" max="3" width="19.140625" style="1" customWidth="1"/>
    <col min="4" max="4" width="21.28515625" style="1" customWidth="1"/>
    <col min="5" max="16384" width="8.85546875" style="1"/>
  </cols>
  <sheetData>
    <row r="2" spans="2:9" ht="18" thickBot="1" x14ac:dyDescent="0.3">
      <c r="B2" s="65" t="s">
        <v>203</v>
      </c>
      <c r="C2" s="65"/>
      <c r="D2" s="65"/>
    </row>
    <row r="3" spans="2:9" ht="15.75" thickTop="1" x14ac:dyDescent="0.25"/>
    <row r="4" spans="2:9" ht="15.75" x14ac:dyDescent="0.25">
      <c r="B4" s="6" t="s">
        <v>1</v>
      </c>
      <c r="C4" s="6" t="s">
        <v>2</v>
      </c>
      <c r="D4" s="6" t="s">
        <v>3</v>
      </c>
    </row>
    <row r="5" spans="2:9" x14ac:dyDescent="0.25">
      <c r="B5" s="4" t="s">
        <v>4</v>
      </c>
      <c r="C5" s="5">
        <v>2500</v>
      </c>
      <c r="D5" s="5">
        <v>1800</v>
      </c>
    </row>
    <row r="6" spans="2:9" x14ac:dyDescent="0.25">
      <c r="B6" s="2" t="s">
        <v>5</v>
      </c>
      <c r="C6" s="3">
        <v>2200</v>
      </c>
      <c r="D6" s="3">
        <v>1500</v>
      </c>
    </row>
    <row r="7" spans="2:9" x14ac:dyDescent="0.25">
      <c r="B7" s="2" t="s">
        <v>6</v>
      </c>
      <c r="C7" s="3">
        <v>2300</v>
      </c>
      <c r="D7" s="3">
        <v>1900</v>
      </c>
    </row>
    <row r="8" spans="2:9" x14ac:dyDescent="0.25">
      <c r="B8" s="2" t="s">
        <v>7</v>
      </c>
      <c r="C8" s="3">
        <v>2100</v>
      </c>
      <c r="D8" s="3">
        <v>1500</v>
      </c>
    </row>
    <row r="9" spans="2:9" x14ac:dyDescent="0.25">
      <c r="B9" s="2" t="s">
        <v>8</v>
      </c>
      <c r="C9" s="3">
        <v>2400</v>
      </c>
      <c r="D9" s="3">
        <v>1800</v>
      </c>
    </row>
    <row r="10" spans="2:9" x14ac:dyDescent="0.25">
      <c r="B10" s="2" t="s">
        <v>9</v>
      </c>
      <c r="C10" s="3">
        <v>2400</v>
      </c>
      <c r="D10" s="3">
        <v>2000</v>
      </c>
      <c r="I10" s="2"/>
    </row>
  </sheetData>
  <mergeCells count="1">
    <mergeCell ref="B2:D2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328CD-54AD-4531-BCF6-DEC4C47246E5}">
  <dimension ref="A1:AA1000"/>
  <sheetViews>
    <sheetView showGridLines="0" workbookViewId="0">
      <selection activeCell="F14" sqref="F14"/>
    </sheetView>
  </sheetViews>
  <sheetFormatPr defaultColWidth="14.42578125" defaultRowHeight="15" customHeight="1" x14ac:dyDescent="0.25"/>
  <cols>
    <col min="1" max="1" width="1.7109375" customWidth="1"/>
    <col min="2" max="2" width="11.85546875" customWidth="1"/>
    <col min="3" max="3" width="11" customWidth="1"/>
    <col min="4" max="4" width="2.85546875" customWidth="1"/>
    <col min="5" max="5" width="14.5703125" customWidth="1"/>
    <col min="6" max="6" width="15.42578125" customWidth="1"/>
    <col min="7" max="7" width="19.7109375" customWidth="1"/>
    <col min="8" max="8" width="3.7109375" customWidth="1"/>
    <col min="9" max="27" width="8.7109375" customWidth="1"/>
  </cols>
  <sheetData>
    <row r="1" spans="1:27" ht="15" customHeight="1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</row>
    <row r="2" spans="1:27" ht="15" customHeight="1" thickBot="1" x14ac:dyDescent="0.3">
      <c r="A2" s="60"/>
      <c r="B2" s="65" t="s">
        <v>220</v>
      </c>
      <c r="C2" s="65"/>
      <c r="D2" s="65"/>
      <c r="E2" s="65"/>
      <c r="F2" s="65"/>
      <c r="G2" s="65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</row>
    <row r="3" spans="1:27" ht="15" customHeight="1" thickTop="1" x14ac:dyDescent="0.25">
      <c r="A3" s="60"/>
      <c r="B3" s="60"/>
      <c r="C3" s="60"/>
      <c r="D3" s="17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</row>
    <row r="4" spans="1:27" ht="15" customHeight="1" x14ac:dyDescent="0.25">
      <c r="A4" s="60"/>
      <c r="B4" s="62" t="s">
        <v>204</v>
      </c>
      <c r="C4" s="62" t="s">
        <v>205</v>
      </c>
      <c r="D4" s="17"/>
      <c r="E4" s="76" t="s">
        <v>206</v>
      </c>
      <c r="F4" s="76"/>
      <c r="G4" s="61">
        <v>10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</row>
    <row r="5" spans="1:27" ht="15" customHeight="1" x14ac:dyDescent="0.25">
      <c r="A5" s="60"/>
      <c r="B5" s="12" t="s">
        <v>207</v>
      </c>
      <c r="C5" s="16">
        <v>52</v>
      </c>
      <c r="D5" s="17"/>
      <c r="E5" s="17"/>
      <c r="F5" s="17"/>
      <c r="G5" s="17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</row>
    <row r="6" spans="1:27" ht="15" customHeight="1" x14ac:dyDescent="0.25">
      <c r="A6" s="60"/>
      <c r="B6" s="63" t="s">
        <v>208</v>
      </c>
      <c r="C6" s="64">
        <v>25</v>
      </c>
      <c r="D6" s="60"/>
      <c r="E6" s="62" t="s">
        <v>209</v>
      </c>
      <c r="F6" s="62" t="s">
        <v>210</v>
      </c>
      <c r="G6" s="62" t="s">
        <v>211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</row>
    <row r="7" spans="1:27" ht="15" customHeight="1" x14ac:dyDescent="0.25">
      <c r="A7" s="60"/>
      <c r="B7" s="63" t="s">
        <v>212</v>
      </c>
      <c r="C7" s="64">
        <v>38</v>
      </c>
      <c r="D7" s="60"/>
      <c r="E7" s="64">
        <f>20</f>
        <v>20</v>
      </c>
      <c r="F7" s="64" t="str">
        <f>"&lt;="&amp;E7</f>
        <v>&lt;=20</v>
      </c>
      <c r="G7" s="64" cm="1">
        <f t="array" ref="G7:G14">FREQUENCY(C5:C14,E7:E13)</f>
        <v>0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</row>
    <row r="8" spans="1:27" ht="15" customHeight="1" x14ac:dyDescent="0.25">
      <c r="A8" s="60"/>
      <c r="B8" s="63" t="s">
        <v>213</v>
      </c>
      <c r="C8" s="64">
        <v>46</v>
      </c>
      <c r="D8" s="60"/>
      <c r="E8" s="64">
        <f t="shared" ref="E8:E13" si="0">E7+$G$4</f>
        <v>30</v>
      </c>
      <c r="F8" s="64" t="str">
        <f t="shared" ref="F8:F13" si="1">E7+1&amp;"-"&amp;E8</f>
        <v>21-30</v>
      </c>
      <c r="G8" s="64">
        <v>1</v>
      </c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</row>
    <row r="9" spans="1:27" ht="15" customHeight="1" x14ac:dyDescent="0.25">
      <c r="A9" s="60"/>
      <c r="B9" s="63" t="s">
        <v>214</v>
      </c>
      <c r="C9" s="64">
        <v>59</v>
      </c>
      <c r="D9" s="60"/>
      <c r="E9" s="64">
        <f t="shared" si="0"/>
        <v>40</v>
      </c>
      <c r="F9" s="64" t="str">
        <f t="shared" si="1"/>
        <v>31-40</v>
      </c>
      <c r="G9" s="64">
        <v>2</v>
      </c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</row>
    <row r="10" spans="1:27" ht="15" customHeight="1" x14ac:dyDescent="0.25">
      <c r="A10" s="60"/>
      <c r="B10" s="63" t="s">
        <v>215</v>
      </c>
      <c r="C10" s="64">
        <v>74</v>
      </c>
      <c r="D10" s="60"/>
      <c r="E10" s="64">
        <f t="shared" si="0"/>
        <v>50</v>
      </c>
      <c r="F10" s="64" t="str">
        <f t="shared" si="1"/>
        <v>41-50</v>
      </c>
      <c r="G10" s="64">
        <v>3</v>
      </c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</row>
    <row r="11" spans="1:27" ht="15" customHeight="1" x14ac:dyDescent="0.25">
      <c r="A11" s="60"/>
      <c r="B11" s="63" t="s">
        <v>216</v>
      </c>
      <c r="C11" s="64">
        <v>36</v>
      </c>
      <c r="D11" s="60"/>
      <c r="E11" s="64">
        <f t="shared" si="0"/>
        <v>60</v>
      </c>
      <c r="F11" s="64" t="str">
        <f t="shared" si="1"/>
        <v>51-60</v>
      </c>
      <c r="G11" s="64">
        <v>2</v>
      </c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</row>
    <row r="12" spans="1:27" ht="15" customHeight="1" x14ac:dyDescent="0.25">
      <c r="A12" s="60"/>
      <c r="B12" s="63" t="s">
        <v>217</v>
      </c>
      <c r="C12" s="64">
        <v>45</v>
      </c>
      <c r="D12" s="60"/>
      <c r="E12" s="64">
        <f t="shared" si="0"/>
        <v>70</v>
      </c>
      <c r="F12" s="64" t="str">
        <f t="shared" si="1"/>
        <v>61-70</v>
      </c>
      <c r="G12" s="64">
        <v>1</v>
      </c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</row>
    <row r="13" spans="1:27" ht="15" customHeight="1" x14ac:dyDescent="0.25">
      <c r="A13" s="60"/>
      <c r="B13" s="63" t="s">
        <v>218</v>
      </c>
      <c r="C13" s="64">
        <v>49</v>
      </c>
      <c r="D13" s="60"/>
      <c r="E13" s="64">
        <f t="shared" si="0"/>
        <v>80</v>
      </c>
      <c r="F13" s="64" t="str">
        <f t="shared" si="1"/>
        <v>71-80</v>
      </c>
      <c r="G13" s="64">
        <v>1</v>
      </c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</row>
    <row r="14" spans="1:27" ht="15" customHeight="1" x14ac:dyDescent="0.25">
      <c r="A14" s="60"/>
      <c r="B14" s="63" t="s">
        <v>219</v>
      </c>
      <c r="C14" s="64">
        <v>67</v>
      </c>
      <c r="D14" s="60"/>
      <c r="E14" s="64"/>
      <c r="F14" s="64" t="str">
        <f>"&gt;="&amp;E13</f>
        <v>&gt;=80</v>
      </c>
      <c r="G14" s="64">
        <v>0</v>
      </c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</row>
    <row r="15" spans="1:27" ht="15" customHeight="1" x14ac:dyDescent="0.2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</row>
    <row r="16" spans="1:27" ht="15" customHeight="1" x14ac:dyDescent="0.25">
      <c r="A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</row>
    <row r="17" spans="1:27" ht="15" customHeight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</row>
    <row r="18" spans="1:27" ht="15" customHeight="1" x14ac:dyDescent="0.25">
      <c r="A18" s="60"/>
      <c r="B18" s="60"/>
      <c r="C18" s="60"/>
      <c r="D18" s="60"/>
      <c r="E18" s="60"/>
      <c r="F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</row>
    <row r="19" spans="1:27" ht="15" customHeight="1" x14ac:dyDescent="0.25">
      <c r="A19" s="60"/>
      <c r="B19" s="60"/>
      <c r="C19" s="60"/>
      <c r="D19" s="60"/>
      <c r="E19" s="60"/>
      <c r="F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</row>
    <row r="20" spans="1:27" ht="15" customHeight="1" x14ac:dyDescent="0.25">
      <c r="A20" s="60"/>
      <c r="B20" s="60"/>
      <c r="C20" s="60"/>
      <c r="D20" s="60"/>
      <c r="E20" s="60"/>
      <c r="F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</row>
    <row r="21" spans="1:27" ht="15" customHeight="1" x14ac:dyDescent="0.25">
      <c r="A21" s="60"/>
      <c r="B21" s="60"/>
      <c r="C21" s="60"/>
      <c r="D21" s="60"/>
      <c r="E21" s="60"/>
      <c r="F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</row>
    <row r="22" spans="1:27" ht="15" customHeight="1" x14ac:dyDescent="0.25">
      <c r="A22" s="60"/>
      <c r="B22" s="60"/>
      <c r="C22" s="60"/>
      <c r="D22" s="60"/>
      <c r="E22" s="60"/>
      <c r="F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</row>
    <row r="23" spans="1:27" ht="15" customHeight="1" x14ac:dyDescent="0.25">
      <c r="A23" s="60"/>
      <c r="B23" s="60"/>
      <c r="C23" s="60"/>
      <c r="D23" s="60"/>
      <c r="E23" s="60"/>
      <c r="F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</row>
    <row r="24" spans="1:27" ht="15" customHeight="1" x14ac:dyDescent="0.25">
      <c r="A24" s="60"/>
      <c r="B24" s="60"/>
      <c r="C24" s="60"/>
      <c r="D24" s="60"/>
      <c r="E24" s="60"/>
      <c r="F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</row>
    <row r="25" spans="1:27" ht="15" customHeight="1" x14ac:dyDescent="0.25">
      <c r="A25" s="60"/>
      <c r="B25" s="60"/>
      <c r="C25" s="60"/>
      <c r="D25" s="60"/>
      <c r="E25" s="60"/>
      <c r="F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</row>
    <row r="26" spans="1:27" ht="15" customHeight="1" x14ac:dyDescent="0.25">
      <c r="A26" s="60"/>
      <c r="B26" s="60"/>
      <c r="C26" s="60"/>
      <c r="D26" s="60"/>
      <c r="E26" s="60"/>
      <c r="F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</row>
    <row r="27" spans="1:27" ht="15" customHeight="1" x14ac:dyDescent="0.25">
      <c r="A27" s="60"/>
      <c r="B27" s="60"/>
      <c r="C27" s="60"/>
      <c r="D27" s="60"/>
      <c r="E27" s="60"/>
      <c r="F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</row>
    <row r="28" spans="1:27" ht="15" customHeight="1" x14ac:dyDescent="0.25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</row>
    <row r="29" spans="1:27" ht="15" customHeight="1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</row>
    <row r="30" spans="1:27" ht="15" customHeight="1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</row>
    <row r="31" spans="1:27" ht="15" customHeight="1" x14ac:dyDescent="0.2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</row>
    <row r="32" spans="1:27" ht="15" customHeight="1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</row>
    <row r="33" spans="1:27" ht="15" customHeight="1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</row>
    <row r="34" spans="1:27" ht="15" customHeight="1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</row>
    <row r="35" spans="1:27" ht="15" customHeight="1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</row>
    <row r="36" spans="1:27" ht="15" customHeight="1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</row>
    <row r="37" spans="1:27" ht="15" customHeight="1" x14ac:dyDescent="0.2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</row>
    <row r="38" spans="1:27" ht="15" customHeight="1" x14ac:dyDescent="0.2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</row>
    <row r="39" spans="1:27" ht="15" customHeight="1" x14ac:dyDescent="0.2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</row>
    <row r="40" spans="1:27" ht="15" customHeight="1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</row>
    <row r="41" spans="1:27" ht="15" customHeight="1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</row>
    <row r="42" spans="1:27" ht="15" customHeight="1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</row>
    <row r="43" spans="1:27" ht="15" customHeight="1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</row>
    <row r="44" spans="1:27" ht="15" customHeigh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</row>
    <row r="45" spans="1:27" ht="15" customHeight="1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</row>
    <row r="46" spans="1:27" ht="15" customHeight="1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</row>
    <row r="47" spans="1:27" ht="15" customHeight="1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</row>
    <row r="48" spans="1:27" ht="15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</row>
    <row r="49" spans="1:27" ht="15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</row>
    <row r="50" spans="1:27" ht="15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</row>
    <row r="51" spans="1:27" ht="15" customHeight="1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</row>
    <row r="52" spans="1:27" ht="15" customHeight="1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</row>
    <row r="53" spans="1:27" ht="15" customHeight="1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</row>
    <row r="54" spans="1:27" ht="15" customHeight="1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</row>
    <row r="55" spans="1:27" ht="15" customHeigh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</row>
    <row r="56" spans="1:27" ht="15" customHeight="1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</row>
    <row r="57" spans="1:27" ht="15" customHeight="1" x14ac:dyDescent="0.2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</row>
    <row r="58" spans="1:27" ht="15" customHeight="1" x14ac:dyDescent="0.2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</row>
    <row r="59" spans="1:27" ht="15" customHeight="1" x14ac:dyDescent="0.25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</row>
    <row r="60" spans="1:27" ht="15" customHeight="1" x14ac:dyDescent="0.2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</row>
    <row r="61" spans="1:27" ht="15" customHeight="1" x14ac:dyDescent="0.2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</row>
    <row r="62" spans="1:27" ht="15" customHeight="1" x14ac:dyDescent="0.25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</row>
    <row r="63" spans="1:27" ht="15" customHeight="1" x14ac:dyDescent="0.25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</row>
    <row r="64" spans="1:27" ht="15" customHeight="1" x14ac:dyDescent="0.25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</row>
    <row r="65" spans="1:27" ht="15" customHeigh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</row>
    <row r="66" spans="1:27" ht="15" customHeight="1" x14ac:dyDescent="0.25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</row>
    <row r="67" spans="1:27" ht="15" customHeight="1" x14ac:dyDescent="0.25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</row>
    <row r="68" spans="1:27" ht="15" customHeight="1" x14ac:dyDescent="0.25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</row>
    <row r="69" spans="1:27" ht="15" customHeight="1" x14ac:dyDescent="0.25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</row>
    <row r="70" spans="1:27" ht="15" customHeight="1" x14ac:dyDescent="0.25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</row>
    <row r="71" spans="1:27" ht="15" customHeight="1" x14ac:dyDescent="0.25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</row>
    <row r="72" spans="1:27" ht="15" customHeight="1" x14ac:dyDescent="0.25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</row>
    <row r="73" spans="1:27" ht="15" customHeight="1" x14ac:dyDescent="0.25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</row>
    <row r="74" spans="1:27" ht="15" customHeight="1" x14ac:dyDescent="0.25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</row>
    <row r="75" spans="1:27" ht="15" customHeight="1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</row>
    <row r="76" spans="1:27" ht="15" customHeight="1" x14ac:dyDescent="0.25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</row>
    <row r="77" spans="1:27" ht="15" customHeight="1" x14ac:dyDescent="0.25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</row>
    <row r="78" spans="1:27" ht="15" customHeight="1" x14ac:dyDescent="0.25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</row>
    <row r="79" spans="1:27" ht="15" customHeight="1" x14ac:dyDescent="0.25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</row>
    <row r="80" spans="1:27" ht="15" customHeight="1" x14ac:dyDescent="0.25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</row>
    <row r="81" spans="1:27" ht="15" customHeight="1" x14ac:dyDescent="0.25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</row>
    <row r="82" spans="1:27" ht="15" customHeight="1" x14ac:dyDescent="0.25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</row>
    <row r="83" spans="1:27" ht="15" customHeight="1" x14ac:dyDescent="0.25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</row>
    <row r="84" spans="1:27" ht="15" customHeight="1" x14ac:dyDescent="0.25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</row>
    <row r="85" spans="1:27" ht="15" customHeight="1" x14ac:dyDescent="0.25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</row>
    <row r="86" spans="1:27" ht="15" customHeight="1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</row>
    <row r="87" spans="1:27" ht="15" customHeight="1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</row>
    <row r="88" spans="1:27" ht="15" customHeight="1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</row>
    <row r="89" spans="1:27" ht="15" customHeight="1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</row>
    <row r="90" spans="1:27" ht="15" customHeight="1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</row>
    <row r="91" spans="1:27" ht="15" customHeight="1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</row>
    <row r="92" spans="1:27" ht="15" customHeight="1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</row>
    <row r="93" spans="1:27" ht="15" customHeight="1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</row>
    <row r="94" spans="1:27" ht="15" customHeight="1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</row>
    <row r="95" spans="1:27" ht="15" customHeight="1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</row>
    <row r="96" spans="1:27" ht="15" customHeight="1" x14ac:dyDescent="0.25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</row>
    <row r="97" spans="1:27" ht="15" customHeight="1" x14ac:dyDescent="0.25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</row>
    <row r="98" spans="1:27" ht="15" customHeight="1" x14ac:dyDescent="0.25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</row>
    <row r="99" spans="1:27" ht="15" customHeight="1" x14ac:dyDescent="0.25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</row>
    <row r="100" spans="1:27" ht="15" customHeight="1" x14ac:dyDescent="0.25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</row>
    <row r="101" spans="1:27" ht="15" customHeight="1" x14ac:dyDescent="0.25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</row>
    <row r="102" spans="1:27" ht="15" customHeight="1" x14ac:dyDescent="0.25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</row>
    <row r="103" spans="1:27" ht="15" customHeight="1" x14ac:dyDescent="0.25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</row>
    <row r="104" spans="1:27" ht="15" customHeight="1" x14ac:dyDescent="0.25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</row>
    <row r="105" spans="1:27" ht="15" customHeight="1" x14ac:dyDescent="0.25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</row>
    <row r="106" spans="1:27" ht="15" customHeight="1" x14ac:dyDescent="0.25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</row>
    <row r="107" spans="1:27" ht="15" customHeight="1" x14ac:dyDescent="0.25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</row>
    <row r="108" spans="1:27" ht="15" customHeight="1" x14ac:dyDescent="0.25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</row>
    <row r="109" spans="1:27" ht="15" customHeight="1" x14ac:dyDescent="0.25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</row>
    <row r="110" spans="1:27" ht="15" customHeight="1" x14ac:dyDescent="0.25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</row>
    <row r="111" spans="1:27" ht="15" customHeight="1" x14ac:dyDescent="0.25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</row>
    <row r="112" spans="1:27" ht="15" customHeight="1" x14ac:dyDescent="0.25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</row>
    <row r="113" spans="1:27" ht="15" customHeight="1" x14ac:dyDescent="0.25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</row>
    <row r="114" spans="1:27" ht="15" customHeight="1" x14ac:dyDescent="0.25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</row>
    <row r="115" spans="1:27" ht="15" customHeight="1" x14ac:dyDescent="0.25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</row>
    <row r="116" spans="1:27" ht="15" customHeight="1" x14ac:dyDescent="0.25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</row>
    <row r="117" spans="1:27" ht="15" customHeight="1" x14ac:dyDescent="0.25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</row>
    <row r="118" spans="1:27" ht="15" customHeight="1" x14ac:dyDescent="0.25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</row>
    <row r="119" spans="1:27" ht="15" customHeight="1" x14ac:dyDescent="0.25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</row>
    <row r="120" spans="1:27" ht="15" customHeight="1" x14ac:dyDescent="0.25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</row>
    <row r="121" spans="1:27" ht="15" customHeight="1" x14ac:dyDescent="0.25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</row>
    <row r="122" spans="1:27" ht="15" customHeight="1" x14ac:dyDescent="0.25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</row>
    <row r="123" spans="1:27" ht="15" customHeight="1" x14ac:dyDescent="0.25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</row>
    <row r="124" spans="1:27" ht="15" customHeight="1" x14ac:dyDescent="0.25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</row>
    <row r="125" spans="1:27" ht="15" customHeight="1" x14ac:dyDescent="0.25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</row>
    <row r="126" spans="1:27" ht="15" customHeight="1" x14ac:dyDescent="0.25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</row>
    <row r="127" spans="1:27" ht="15" customHeight="1" x14ac:dyDescent="0.25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</row>
    <row r="128" spans="1:27" ht="15" customHeight="1" x14ac:dyDescent="0.25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</row>
    <row r="129" spans="1:27" ht="15" customHeight="1" x14ac:dyDescent="0.25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</row>
    <row r="130" spans="1:27" ht="15" customHeight="1" x14ac:dyDescent="0.25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</row>
    <row r="131" spans="1:27" ht="15" customHeight="1" x14ac:dyDescent="0.25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</row>
    <row r="132" spans="1:27" ht="15" customHeight="1" x14ac:dyDescent="0.25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</row>
    <row r="133" spans="1:27" ht="15" customHeight="1" x14ac:dyDescent="0.25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</row>
    <row r="134" spans="1:27" ht="15" customHeight="1" x14ac:dyDescent="0.25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</row>
    <row r="135" spans="1:27" ht="15" customHeight="1" x14ac:dyDescent="0.25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</row>
    <row r="136" spans="1:27" ht="15" customHeight="1" x14ac:dyDescent="0.25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</row>
    <row r="137" spans="1:27" ht="15" customHeight="1" x14ac:dyDescent="0.25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</row>
    <row r="138" spans="1:27" ht="15" customHeight="1" x14ac:dyDescent="0.25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</row>
    <row r="139" spans="1:27" ht="15" customHeight="1" x14ac:dyDescent="0.25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</row>
    <row r="140" spans="1:27" ht="15" customHeight="1" x14ac:dyDescent="0.25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</row>
    <row r="141" spans="1:27" ht="15" customHeight="1" x14ac:dyDescent="0.25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</row>
    <row r="142" spans="1:27" ht="15" customHeight="1" x14ac:dyDescent="0.25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</row>
    <row r="143" spans="1:27" ht="15" customHeight="1" x14ac:dyDescent="0.25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</row>
    <row r="144" spans="1:27" ht="15" customHeight="1" x14ac:dyDescent="0.25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</row>
    <row r="145" spans="1:27" ht="15" customHeight="1" x14ac:dyDescent="0.25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</row>
    <row r="146" spans="1:27" ht="15" customHeight="1" x14ac:dyDescent="0.25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</row>
    <row r="147" spans="1:27" ht="15" customHeight="1" x14ac:dyDescent="0.25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</row>
    <row r="148" spans="1:27" ht="15" customHeight="1" x14ac:dyDescent="0.25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</row>
    <row r="149" spans="1:27" ht="15" customHeight="1" x14ac:dyDescent="0.25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</row>
    <row r="150" spans="1:27" ht="15" customHeight="1" x14ac:dyDescent="0.25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</row>
    <row r="151" spans="1:27" ht="15" customHeight="1" x14ac:dyDescent="0.25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</row>
    <row r="152" spans="1:27" ht="15" customHeight="1" x14ac:dyDescent="0.25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</row>
    <row r="153" spans="1:27" ht="15" customHeight="1" x14ac:dyDescent="0.25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</row>
    <row r="154" spans="1:27" ht="15" customHeight="1" x14ac:dyDescent="0.25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</row>
    <row r="155" spans="1:27" ht="15" customHeight="1" x14ac:dyDescent="0.25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</row>
    <row r="156" spans="1:27" ht="15" customHeight="1" x14ac:dyDescent="0.25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</row>
    <row r="157" spans="1:27" ht="15" customHeight="1" x14ac:dyDescent="0.25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</row>
    <row r="158" spans="1:27" ht="15" customHeight="1" x14ac:dyDescent="0.25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</row>
    <row r="159" spans="1:27" ht="15" customHeight="1" x14ac:dyDescent="0.25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</row>
    <row r="160" spans="1:27" ht="15" customHeight="1" x14ac:dyDescent="0.25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</row>
    <row r="161" spans="1:27" ht="15" customHeight="1" x14ac:dyDescent="0.25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</row>
    <row r="162" spans="1:27" ht="15" customHeight="1" x14ac:dyDescent="0.25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</row>
    <row r="163" spans="1:27" ht="15" customHeight="1" x14ac:dyDescent="0.25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</row>
    <row r="164" spans="1:27" ht="15" customHeight="1" x14ac:dyDescent="0.25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</row>
    <row r="165" spans="1:27" ht="15" customHeight="1" x14ac:dyDescent="0.25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</row>
    <row r="166" spans="1:27" ht="15" customHeight="1" x14ac:dyDescent="0.25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</row>
    <row r="167" spans="1:27" ht="15" customHeight="1" x14ac:dyDescent="0.25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</row>
    <row r="168" spans="1:27" ht="15" customHeight="1" x14ac:dyDescent="0.25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</row>
    <row r="169" spans="1:27" ht="15" customHeight="1" x14ac:dyDescent="0.25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</row>
    <row r="170" spans="1:27" ht="15" customHeight="1" x14ac:dyDescent="0.25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</row>
    <row r="171" spans="1:27" ht="15" customHeight="1" x14ac:dyDescent="0.25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</row>
    <row r="172" spans="1:27" ht="15" customHeight="1" x14ac:dyDescent="0.25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</row>
    <row r="173" spans="1:27" ht="15" customHeight="1" x14ac:dyDescent="0.25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</row>
    <row r="174" spans="1:27" ht="15" customHeight="1" x14ac:dyDescent="0.25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</row>
    <row r="175" spans="1:27" ht="15" customHeight="1" x14ac:dyDescent="0.25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</row>
    <row r="176" spans="1:27" ht="15" customHeight="1" x14ac:dyDescent="0.25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</row>
    <row r="177" spans="1:27" ht="15" customHeight="1" x14ac:dyDescent="0.25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</row>
    <row r="178" spans="1:27" ht="15" customHeight="1" x14ac:dyDescent="0.25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</row>
    <row r="179" spans="1:27" ht="15" customHeight="1" x14ac:dyDescent="0.25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</row>
    <row r="180" spans="1:27" ht="15" customHeight="1" x14ac:dyDescent="0.25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</row>
    <row r="181" spans="1:27" ht="15" customHeight="1" x14ac:dyDescent="0.25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</row>
    <row r="182" spans="1:27" ht="15" customHeight="1" x14ac:dyDescent="0.25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</row>
    <row r="183" spans="1:27" ht="15" customHeight="1" x14ac:dyDescent="0.25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</row>
    <row r="184" spans="1:27" ht="15" customHeight="1" x14ac:dyDescent="0.25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</row>
    <row r="185" spans="1:27" ht="15" customHeight="1" x14ac:dyDescent="0.25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</row>
    <row r="186" spans="1:27" ht="15" customHeight="1" x14ac:dyDescent="0.25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</row>
    <row r="187" spans="1:27" ht="15" customHeight="1" x14ac:dyDescent="0.25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</row>
    <row r="188" spans="1:27" ht="15" customHeight="1" x14ac:dyDescent="0.25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</row>
    <row r="189" spans="1:27" ht="15" customHeight="1" x14ac:dyDescent="0.25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</row>
    <row r="190" spans="1:27" ht="15" customHeight="1" x14ac:dyDescent="0.25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</row>
    <row r="191" spans="1:27" ht="15" customHeight="1" x14ac:dyDescent="0.25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</row>
    <row r="192" spans="1:27" ht="15" customHeight="1" x14ac:dyDescent="0.25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</row>
    <row r="193" spans="1:27" ht="15" customHeight="1" x14ac:dyDescent="0.25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</row>
    <row r="194" spans="1:27" ht="15" customHeight="1" x14ac:dyDescent="0.25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</row>
    <row r="195" spans="1:27" ht="15" customHeight="1" x14ac:dyDescent="0.25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</row>
    <row r="196" spans="1:27" ht="15" customHeight="1" x14ac:dyDescent="0.25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</row>
    <row r="197" spans="1:27" ht="15" customHeight="1" x14ac:dyDescent="0.25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</row>
    <row r="198" spans="1:27" ht="15" customHeight="1" x14ac:dyDescent="0.25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</row>
    <row r="199" spans="1:27" ht="15" customHeight="1" x14ac:dyDescent="0.25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</row>
    <row r="200" spans="1:27" ht="15" customHeight="1" x14ac:dyDescent="0.25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</row>
    <row r="201" spans="1:27" ht="15" customHeight="1" x14ac:dyDescent="0.25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</row>
    <row r="202" spans="1:27" ht="15" customHeight="1" x14ac:dyDescent="0.25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</row>
    <row r="203" spans="1:27" ht="15" customHeight="1" x14ac:dyDescent="0.25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</row>
    <row r="204" spans="1:27" ht="15" customHeight="1" x14ac:dyDescent="0.25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</row>
    <row r="205" spans="1:27" ht="15" customHeight="1" x14ac:dyDescent="0.25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</row>
    <row r="206" spans="1:27" ht="15" customHeight="1" x14ac:dyDescent="0.25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</row>
    <row r="207" spans="1:27" ht="15" customHeight="1" x14ac:dyDescent="0.25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</row>
    <row r="208" spans="1:27" ht="15" customHeight="1" x14ac:dyDescent="0.25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</row>
    <row r="209" spans="1:27" ht="15" customHeight="1" x14ac:dyDescent="0.25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</row>
    <row r="210" spans="1:27" ht="15" customHeight="1" x14ac:dyDescent="0.25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</row>
    <row r="211" spans="1:27" ht="15" customHeight="1" x14ac:dyDescent="0.25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</row>
    <row r="212" spans="1:27" ht="15" customHeight="1" x14ac:dyDescent="0.25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</row>
    <row r="213" spans="1:27" ht="15" customHeight="1" x14ac:dyDescent="0.25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</row>
    <row r="214" spans="1:27" ht="15" customHeight="1" x14ac:dyDescent="0.25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</row>
    <row r="215" spans="1:27" ht="15" customHeight="1" x14ac:dyDescent="0.25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</row>
    <row r="216" spans="1:27" ht="15" customHeight="1" x14ac:dyDescent="0.25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</row>
    <row r="217" spans="1:27" ht="15" customHeight="1" x14ac:dyDescent="0.25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</row>
    <row r="218" spans="1:27" ht="15" customHeight="1" x14ac:dyDescent="0.25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</row>
    <row r="219" spans="1:27" ht="15" customHeight="1" x14ac:dyDescent="0.25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</row>
    <row r="220" spans="1:27" ht="15" customHeight="1" x14ac:dyDescent="0.25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</row>
    <row r="221" spans="1:27" ht="15" customHeight="1" x14ac:dyDescent="0.25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</row>
    <row r="222" spans="1:27" ht="15" customHeight="1" x14ac:dyDescent="0.25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</row>
    <row r="223" spans="1:27" ht="15" customHeight="1" x14ac:dyDescent="0.25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</row>
    <row r="224" spans="1:27" ht="15" customHeight="1" x14ac:dyDescent="0.25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</row>
    <row r="225" spans="1:27" ht="15" customHeight="1" x14ac:dyDescent="0.25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</row>
    <row r="226" spans="1:27" ht="15" customHeight="1" x14ac:dyDescent="0.25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</row>
    <row r="227" spans="1:27" ht="15" customHeight="1" x14ac:dyDescent="0.25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</row>
    <row r="228" spans="1:27" ht="15" customHeight="1" x14ac:dyDescent="0.25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</row>
    <row r="229" spans="1:27" ht="15" customHeight="1" x14ac:dyDescent="0.25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</row>
    <row r="230" spans="1:27" ht="15" customHeight="1" x14ac:dyDescent="0.25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</row>
    <row r="231" spans="1:27" ht="15" customHeight="1" x14ac:dyDescent="0.25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</row>
    <row r="232" spans="1:27" ht="15" customHeight="1" x14ac:dyDescent="0.25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</row>
    <row r="233" spans="1:27" ht="15" customHeight="1" x14ac:dyDescent="0.25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</row>
    <row r="234" spans="1:27" ht="15" customHeight="1" x14ac:dyDescent="0.25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</row>
    <row r="235" spans="1:27" ht="15" customHeight="1" x14ac:dyDescent="0.25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</row>
    <row r="236" spans="1:27" ht="15" customHeight="1" x14ac:dyDescent="0.25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</row>
    <row r="237" spans="1:27" ht="15" customHeight="1" x14ac:dyDescent="0.25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</row>
    <row r="238" spans="1:27" ht="15" customHeight="1" x14ac:dyDescent="0.25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</row>
    <row r="239" spans="1:27" ht="15" customHeight="1" x14ac:dyDescent="0.25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</row>
    <row r="240" spans="1:27" ht="15" customHeight="1" x14ac:dyDescent="0.25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</row>
    <row r="241" spans="1:27" ht="15" customHeight="1" x14ac:dyDescent="0.25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</row>
    <row r="242" spans="1:27" ht="15" customHeight="1" x14ac:dyDescent="0.25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</row>
    <row r="243" spans="1:27" ht="15" customHeight="1" x14ac:dyDescent="0.25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</row>
    <row r="244" spans="1:27" ht="15" customHeight="1" x14ac:dyDescent="0.25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</row>
    <row r="245" spans="1:27" ht="15" customHeight="1" x14ac:dyDescent="0.2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</row>
    <row r="246" spans="1:27" ht="15" customHeight="1" x14ac:dyDescent="0.25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</row>
    <row r="247" spans="1:27" ht="15" customHeight="1" x14ac:dyDescent="0.25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</row>
    <row r="248" spans="1:27" ht="15" customHeight="1" x14ac:dyDescent="0.25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</row>
    <row r="249" spans="1:27" ht="15" customHeight="1" x14ac:dyDescent="0.25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</row>
    <row r="250" spans="1:27" ht="15" customHeight="1" x14ac:dyDescent="0.25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</row>
    <row r="251" spans="1:27" ht="15" customHeight="1" x14ac:dyDescent="0.25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</row>
    <row r="252" spans="1:27" ht="15" customHeight="1" x14ac:dyDescent="0.25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</row>
    <row r="253" spans="1:27" ht="15" customHeight="1" x14ac:dyDescent="0.25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</row>
    <row r="254" spans="1:27" ht="15" customHeight="1" x14ac:dyDescent="0.25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</row>
    <row r="255" spans="1:27" ht="15" customHeight="1" x14ac:dyDescent="0.25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</row>
    <row r="256" spans="1:27" ht="15" customHeight="1" x14ac:dyDescent="0.25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</row>
    <row r="257" spans="1:27" ht="15" customHeight="1" x14ac:dyDescent="0.25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</row>
    <row r="258" spans="1:27" ht="15" customHeight="1" x14ac:dyDescent="0.25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</row>
    <row r="259" spans="1:27" ht="15" customHeight="1" x14ac:dyDescent="0.25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</row>
    <row r="260" spans="1:27" ht="15" customHeight="1" x14ac:dyDescent="0.25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</row>
    <row r="261" spans="1:27" ht="15" customHeight="1" x14ac:dyDescent="0.25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</row>
    <row r="262" spans="1:27" ht="15" customHeight="1" x14ac:dyDescent="0.25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</row>
    <row r="263" spans="1:27" ht="15" customHeight="1" x14ac:dyDescent="0.25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</row>
    <row r="264" spans="1:27" ht="15" customHeight="1" x14ac:dyDescent="0.25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</row>
    <row r="265" spans="1:27" ht="15" customHeight="1" x14ac:dyDescent="0.25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</row>
    <row r="266" spans="1:27" ht="15" customHeight="1" x14ac:dyDescent="0.25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</row>
    <row r="267" spans="1:27" ht="15" customHeight="1" x14ac:dyDescent="0.25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</row>
    <row r="268" spans="1:27" ht="15" customHeight="1" x14ac:dyDescent="0.25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</row>
    <row r="269" spans="1:27" ht="15" customHeight="1" x14ac:dyDescent="0.25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</row>
    <row r="270" spans="1:27" ht="15" customHeight="1" x14ac:dyDescent="0.25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</row>
    <row r="271" spans="1:27" ht="15" customHeight="1" x14ac:dyDescent="0.25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</row>
    <row r="272" spans="1:27" ht="15" customHeight="1" x14ac:dyDescent="0.25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</row>
    <row r="273" spans="1:27" ht="15" customHeight="1" x14ac:dyDescent="0.25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</row>
    <row r="274" spans="1:27" ht="15" customHeight="1" x14ac:dyDescent="0.25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</row>
    <row r="275" spans="1:27" ht="15" customHeight="1" x14ac:dyDescent="0.25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</row>
    <row r="276" spans="1:27" ht="15" customHeight="1" x14ac:dyDescent="0.25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</row>
    <row r="277" spans="1:27" ht="15" customHeight="1" x14ac:dyDescent="0.25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</row>
    <row r="278" spans="1:27" ht="15" customHeight="1" x14ac:dyDescent="0.25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</row>
    <row r="279" spans="1:27" ht="15" customHeight="1" x14ac:dyDescent="0.25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</row>
    <row r="280" spans="1:27" ht="15" customHeight="1" x14ac:dyDescent="0.25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</row>
    <row r="281" spans="1:27" ht="15" customHeight="1" x14ac:dyDescent="0.25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</row>
    <row r="282" spans="1:27" ht="15" customHeight="1" x14ac:dyDescent="0.25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</row>
    <row r="283" spans="1:27" ht="15" customHeight="1" x14ac:dyDescent="0.25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</row>
    <row r="284" spans="1:27" ht="15" customHeight="1" x14ac:dyDescent="0.25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</row>
    <row r="285" spans="1:27" ht="15" customHeight="1" x14ac:dyDescent="0.25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</row>
    <row r="286" spans="1:27" ht="15" customHeight="1" x14ac:dyDescent="0.25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</row>
    <row r="287" spans="1:27" ht="15" customHeight="1" x14ac:dyDescent="0.25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</row>
    <row r="288" spans="1:27" ht="15" customHeight="1" x14ac:dyDescent="0.25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</row>
    <row r="289" spans="1:27" ht="15" customHeight="1" x14ac:dyDescent="0.25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</row>
    <row r="290" spans="1:27" ht="15" customHeight="1" x14ac:dyDescent="0.25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</row>
    <row r="291" spans="1:27" ht="15" customHeight="1" x14ac:dyDescent="0.25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</row>
    <row r="292" spans="1:27" ht="15" customHeight="1" x14ac:dyDescent="0.25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</row>
    <row r="293" spans="1:27" ht="15" customHeight="1" x14ac:dyDescent="0.25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</row>
    <row r="294" spans="1:27" ht="15" customHeight="1" x14ac:dyDescent="0.25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</row>
    <row r="295" spans="1:27" ht="15" customHeight="1" x14ac:dyDescent="0.25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</row>
    <row r="296" spans="1:27" ht="15" customHeight="1" x14ac:dyDescent="0.25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</row>
    <row r="297" spans="1:27" ht="15" customHeight="1" x14ac:dyDescent="0.25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</row>
    <row r="298" spans="1:27" ht="15" customHeight="1" x14ac:dyDescent="0.25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</row>
    <row r="299" spans="1:27" ht="15" customHeight="1" x14ac:dyDescent="0.25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</row>
    <row r="300" spans="1:27" ht="15" customHeight="1" x14ac:dyDescent="0.25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</row>
    <row r="301" spans="1:27" ht="15" customHeight="1" x14ac:dyDescent="0.25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</row>
    <row r="302" spans="1:27" ht="15" customHeight="1" x14ac:dyDescent="0.25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</row>
    <row r="303" spans="1:27" ht="15" customHeight="1" x14ac:dyDescent="0.25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</row>
    <row r="304" spans="1:27" ht="15" customHeight="1" x14ac:dyDescent="0.25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</row>
    <row r="305" spans="1:27" ht="15" customHeight="1" x14ac:dyDescent="0.25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</row>
    <row r="306" spans="1:27" ht="15" customHeight="1" x14ac:dyDescent="0.25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</row>
    <row r="307" spans="1:27" ht="15" customHeight="1" x14ac:dyDescent="0.25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</row>
    <row r="308" spans="1:27" ht="15" customHeight="1" x14ac:dyDescent="0.25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</row>
    <row r="309" spans="1:27" ht="15" customHeight="1" x14ac:dyDescent="0.25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</row>
    <row r="310" spans="1:27" ht="15" customHeight="1" x14ac:dyDescent="0.25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</row>
    <row r="311" spans="1:27" ht="15" customHeight="1" x14ac:dyDescent="0.25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</row>
    <row r="312" spans="1:27" ht="15" customHeight="1" x14ac:dyDescent="0.25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</row>
    <row r="313" spans="1:27" ht="15" customHeight="1" x14ac:dyDescent="0.25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</row>
    <row r="314" spans="1:27" ht="15" customHeight="1" x14ac:dyDescent="0.25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</row>
    <row r="315" spans="1:27" ht="15" customHeight="1" x14ac:dyDescent="0.25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</row>
    <row r="316" spans="1:27" ht="15" customHeight="1" x14ac:dyDescent="0.25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</row>
    <row r="317" spans="1:27" ht="15" customHeight="1" x14ac:dyDescent="0.25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</row>
    <row r="318" spans="1:27" ht="15" customHeight="1" x14ac:dyDescent="0.25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</row>
    <row r="319" spans="1:27" ht="15" customHeight="1" x14ac:dyDescent="0.25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</row>
    <row r="320" spans="1:27" ht="15" customHeight="1" x14ac:dyDescent="0.25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</row>
    <row r="321" spans="1:27" ht="15" customHeight="1" x14ac:dyDescent="0.25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</row>
    <row r="322" spans="1:27" ht="15" customHeight="1" x14ac:dyDescent="0.25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</row>
    <row r="323" spans="1:27" ht="15" customHeight="1" x14ac:dyDescent="0.25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</row>
    <row r="324" spans="1:27" ht="15" customHeight="1" x14ac:dyDescent="0.25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</row>
    <row r="325" spans="1:27" ht="15" customHeight="1" x14ac:dyDescent="0.25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</row>
    <row r="326" spans="1:27" ht="15" customHeight="1" x14ac:dyDescent="0.25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</row>
    <row r="327" spans="1:27" ht="15" customHeight="1" x14ac:dyDescent="0.25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</row>
    <row r="328" spans="1:27" ht="15" customHeight="1" x14ac:dyDescent="0.25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</row>
    <row r="329" spans="1:27" ht="15" customHeight="1" x14ac:dyDescent="0.25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</row>
    <row r="330" spans="1:27" ht="15" customHeight="1" x14ac:dyDescent="0.25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</row>
    <row r="331" spans="1:27" ht="15" customHeight="1" x14ac:dyDescent="0.25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</row>
    <row r="332" spans="1:27" ht="15" customHeight="1" x14ac:dyDescent="0.25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</row>
    <row r="333" spans="1:27" ht="15" customHeight="1" x14ac:dyDescent="0.25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</row>
    <row r="334" spans="1:27" ht="15" customHeight="1" x14ac:dyDescent="0.25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</row>
    <row r="335" spans="1:27" ht="15" customHeight="1" x14ac:dyDescent="0.25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</row>
    <row r="336" spans="1:27" ht="15" customHeight="1" x14ac:dyDescent="0.25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</row>
    <row r="337" spans="1:27" ht="15" customHeight="1" x14ac:dyDescent="0.25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</row>
    <row r="338" spans="1:27" ht="15" customHeight="1" x14ac:dyDescent="0.25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</row>
    <row r="339" spans="1:27" ht="15" customHeight="1" x14ac:dyDescent="0.25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</row>
    <row r="340" spans="1:27" ht="15" customHeight="1" x14ac:dyDescent="0.25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</row>
    <row r="341" spans="1:27" ht="15" customHeight="1" x14ac:dyDescent="0.25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</row>
    <row r="342" spans="1:27" ht="15" customHeight="1" x14ac:dyDescent="0.25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</row>
    <row r="343" spans="1:27" ht="15" customHeight="1" x14ac:dyDescent="0.25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</row>
    <row r="344" spans="1:27" ht="15" customHeight="1" x14ac:dyDescent="0.25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</row>
    <row r="345" spans="1:27" ht="15" customHeight="1" x14ac:dyDescent="0.25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</row>
    <row r="346" spans="1:27" ht="15" customHeight="1" x14ac:dyDescent="0.25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</row>
    <row r="347" spans="1:27" ht="15" customHeight="1" x14ac:dyDescent="0.25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</row>
    <row r="348" spans="1:27" ht="15" customHeight="1" x14ac:dyDescent="0.25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</row>
    <row r="349" spans="1:27" ht="15" customHeight="1" x14ac:dyDescent="0.25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</row>
    <row r="350" spans="1:27" ht="15" customHeight="1" x14ac:dyDescent="0.25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</row>
    <row r="351" spans="1:27" ht="15" customHeight="1" x14ac:dyDescent="0.25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</row>
    <row r="352" spans="1:27" ht="15" customHeight="1" x14ac:dyDescent="0.25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</row>
    <row r="353" spans="1:27" ht="15" customHeight="1" x14ac:dyDescent="0.25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</row>
    <row r="354" spans="1:27" ht="15" customHeight="1" x14ac:dyDescent="0.25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</row>
    <row r="355" spans="1:27" ht="15" customHeight="1" x14ac:dyDescent="0.25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</row>
    <row r="356" spans="1:27" ht="15" customHeight="1" x14ac:dyDescent="0.25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</row>
    <row r="357" spans="1:27" ht="15" customHeight="1" x14ac:dyDescent="0.25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</row>
    <row r="358" spans="1:27" ht="15" customHeight="1" x14ac:dyDescent="0.25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</row>
    <row r="359" spans="1:27" ht="15" customHeight="1" x14ac:dyDescent="0.25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</row>
    <row r="360" spans="1:27" ht="15" customHeight="1" x14ac:dyDescent="0.25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</row>
    <row r="361" spans="1:27" ht="15" customHeight="1" x14ac:dyDescent="0.25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</row>
    <row r="362" spans="1:27" ht="15" customHeight="1" x14ac:dyDescent="0.25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</row>
    <row r="363" spans="1:27" ht="15" customHeight="1" x14ac:dyDescent="0.25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</row>
    <row r="364" spans="1:27" ht="15" customHeight="1" x14ac:dyDescent="0.25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</row>
    <row r="365" spans="1:27" ht="15" customHeight="1" x14ac:dyDescent="0.25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</row>
    <row r="366" spans="1:27" ht="15" customHeight="1" x14ac:dyDescent="0.25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</row>
    <row r="367" spans="1:27" ht="15" customHeight="1" x14ac:dyDescent="0.25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</row>
    <row r="368" spans="1:27" ht="15" customHeight="1" x14ac:dyDescent="0.25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</row>
    <row r="369" spans="1:27" ht="15" customHeight="1" x14ac:dyDescent="0.25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</row>
    <row r="370" spans="1:27" ht="15" customHeight="1" x14ac:dyDescent="0.25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</row>
    <row r="371" spans="1:27" ht="15" customHeight="1" x14ac:dyDescent="0.25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</row>
    <row r="372" spans="1:27" ht="15" customHeight="1" x14ac:dyDescent="0.25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</row>
    <row r="373" spans="1:27" ht="15" customHeight="1" x14ac:dyDescent="0.25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</row>
    <row r="374" spans="1:27" ht="15" customHeight="1" x14ac:dyDescent="0.25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</row>
    <row r="375" spans="1:27" ht="15" customHeight="1" x14ac:dyDescent="0.25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</row>
    <row r="376" spans="1:27" ht="15" customHeight="1" x14ac:dyDescent="0.25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</row>
    <row r="377" spans="1:27" ht="15" customHeight="1" x14ac:dyDescent="0.25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</row>
    <row r="378" spans="1:27" ht="15" customHeight="1" x14ac:dyDescent="0.25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</row>
    <row r="379" spans="1:27" ht="15" customHeight="1" x14ac:dyDescent="0.25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</row>
    <row r="380" spans="1:27" ht="15" customHeight="1" x14ac:dyDescent="0.25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</row>
    <row r="381" spans="1:27" ht="15" customHeight="1" x14ac:dyDescent="0.25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</row>
    <row r="382" spans="1:27" ht="15" customHeight="1" x14ac:dyDescent="0.25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</row>
    <row r="383" spans="1:27" ht="15" customHeight="1" x14ac:dyDescent="0.25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</row>
    <row r="384" spans="1:27" ht="15" customHeight="1" x14ac:dyDescent="0.25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</row>
    <row r="385" spans="1:27" ht="15" customHeight="1" x14ac:dyDescent="0.25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</row>
    <row r="386" spans="1:27" ht="15" customHeight="1" x14ac:dyDescent="0.25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</row>
    <row r="387" spans="1:27" ht="15" customHeight="1" x14ac:dyDescent="0.25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</row>
    <row r="388" spans="1:27" ht="15" customHeight="1" x14ac:dyDescent="0.25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</row>
    <row r="389" spans="1:27" ht="15" customHeight="1" x14ac:dyDescent="0.25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</row>
    <row r="390" spans="1:27" ht="15" customHeight="1" x14ac:dyDescent="0.25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</row>
    <row r="391" spans="1:27" ht="15" customHeight="1" x14ac:dyDescent="0.25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</row>
    <row r="392" spans="1:27" ht="15" customHeight="1" x14ac:dyDescent="0.25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</row>
    <row r="393" spans="1:27" ht="15" customHeight="1" x14ac:dyDescent="0.25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</row>
    <row r="394" spans="1:27" ht="15" customHeight="1" x14ac:dyDescent="0.25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</row>
    <row r="395" spans="1:27" ht="15" customHeight="1" x14ac:dyDescent="0.25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</row>
    <row r="396" spans="1:27" ht="15" customHeight="1" x14ac:dyDescent="0.25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</row>
    <row r="397" spans="1:27" ht="15" customHeight="1" x14ac:dyDescent="0.25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</row>
    <row r="398" spans="1:27" ht="15" customHeight="1" x14ac:dyDescent="0.25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</row>
    <row r="399" spans="1:27" ht="15" customHeight="1" x14ac:dyDescent="0.25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</row>
    <row r="400" spans="1:27" ht="15" customHeight="1" x14ac:dyDescent="0.25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</row>
    <row r="401" spans="1:27" ht="15" customHeight="1" x14ac:dyDescent="0.25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</row>
    <row r="402" spans="1:27" ht="15" customHeight="1" x14ac:dyDescent="0.25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</row>
    <row r="403" spans="1:27" ht="15" customHeight="1" x14ac:dyDescent="0.25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</row>
    <row r="404" spans="1:27" ht="15" customHeight="1" x14ac:dyDescent="0.25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</row>
    <row r="405" spans="1:27" ht="15" customHeight="1" x14ac:dyDescent="0.25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</row>
    <row r="406" spans="1:27" ht="15" customHeight="1" x14ac:dyDescent="0.25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</row>
    <row r="407" spans="1:27" ht="15" customHeight="1" x14ac:dyDescent="0.25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</row>
    <row r="408" spans="1:27" ht="15" customHeight="1" x14ac:dyDescent="0.25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</row>
    <row r="409" spans="1:27" ht="15" customHeight="1" x14ac:dyDescent="0.25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</row>
    <row r="410" spans="1:27" ht="15" customHeight="1" x14ac:dyDescent="0.25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</row>
    <row r="411" spans="1:27" ht="15" customHeight="1" x14ac:dyDescent="0.25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</row>
    <row r="412" spans="1:27" ht="15" customHeight="1" x14ac:dyDescent="0.25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</row>
    <row r="413" spans="1:27" ht="15" customHeight="1" x14ac:dyDescent="0.25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</row>
    <row r="414" spans="1:27" ht="15" customHeight="1" x14ac:dyDescent="0.25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</row>
    <row r="415" spans="1:27" ht="15" customHeight="1" x14ac:dyDescent="0.25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</row>
    <row r="416" spans="1:27" ht="15" customHeight="1" x14ac:dyDescent="0.25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</row>
    <row r="417" spans="1:27" ht="15" customHeight="1" x14ac:dyDescent="0.25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</row>
    <row r="418" spans="1:27" ht="15" customHeight="1" x14ac:dyDescent="0.25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</row>
    <row r="419" spans="1:27" ht="15" customHeight="1" x14ac:dyDescent="0.25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</row>
    <row r="420" spans="1:27" ht="15" customHeight="1" x14ac:dyDescent="0.25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</row>
    <row r="421" spans="1:27" ht="15" customHeight="1" x14ac:dyDescent="0.25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</row>
    <row r="422" spans="1:27" ht="15" customHeight="1" x14ac:dyDescent="0.25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</row>
    <row r="423" spans="1:27" ht="15" customHeight="1" x14ac:dyDescent="0.25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</row>
    <row r="424" spans="1:27" ht="15" customHeight="1" x14ac:dyDescent="0.25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</row>
    <row r="425" spans="1:27" ht="15" customHeight="1" x14ac:dyDescent="0.25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</row>
    <row r="426" spans="1:27" ht="15" customHeight="1" x14ac:dyDescent="0.25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</row>
    <row r="427" spans="1:27" ht="15" customHeight="1" x14ac:dyDescent="0.25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</row>
    <row r="428" spans="1:27" ht="15" customHeight="1" x14ac:dyDescent="0.25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</row>
    <row r="429" spans="1:27" ht="15" customHeight="1" x14ac:dyDescent="0.25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</row>
    <row r="430" spans="1:27" ht="15" customHeight="1" x14ac:dyDescent="0.25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</row>
    <row r="431" spans="1:27" ht="15" customHeight="1" x14ac:dyDescent="0.25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</row>
    <row r="432" spans="1:27" ht="15" customHeight="1" x14ac:dyDescent="0.25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</row>
    <row r="433" spans="1:27" ht="15" customHeight="1" x14ac:dyDescent="0.25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</row>
    <row r="434" spans="1:27" ht="15" customHeight="1" x14ac:dyDescent="0.25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</row>
    <row r="435" spans="1:27" ht="15" customHeight="1" x14ac:dyDescent="0.25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</row>
    <row r="436" spans="1:27" ht="15" customHeight="1" x14ac:dyDescent="0.25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</row>
    <row r="437" spans="1:27" ht="15" customHeight="1" x14ac:dyDescent="0.25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</row>
    <row r="438" spans="1:27" ht="15" customHeight="1" x14ac:dyDescent="0.25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</row>
    <row r="439" spans="1:27" ht="15" customHeight="1" x14ac:dyDescent="0.25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</row>
    <row r="440" spans="1:27" ht="15" customHeight="1" x14ac:dyDescent="0.25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</row>
    <row r="441" spans="1:27" ht="15" customHeight="1" x14ac:dyDescent="0.25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</row>
    <row r="442" spans="1:27" ht="15" customHeight="1" x14ac:dyDescent="0.25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</row>
    <row r="443" spans="1:27" ht="15" customHeight="1" x14ac:dyDescent="0.25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</row>
    <row r="444" spans="1:27" ht="15" customHeight="1" x14ac:dyDescent="0.25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</row>
    <row r="445" spans="1:27" ht="15" customHeight="1" x14ac:dyDescent="0.25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</row>
    <row r="446" spans="1:27" ht="15" customHeight="1" x14ac:dyDescent="0.25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</row>
    <row r="447" spans="1:27" ht="15" customHeight="1" x14ac:dyDescent="0.25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</row>
    <row r="448" spans="1:27" ht="15" customHeight="1" x14ac:dyDescent="0.25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</row>
    <row r="449" spans="1:27" ht="15" customHeight="1" x14ac:dyDescent="0.25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</row>
    <row r="450" spans="1:27" ht="15" customHeight="1" x14ac:dyDescent="0.25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</row>
    <row r="451" spans="1:27" ht="15" customHeight="1" x14ac:dyDescent="0.25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</row>
    <row r="452" spans="1:27" ht="15" customHeight="1" x14ac:dyDescent="0.25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</row>
    <row r="453" spans="1:27" ht="15" customHeight="1" x14ac:dyDescent="0.25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</row>
    <row r="454" spans="1:27" ht="15" customHeight="1" x14ac:dyDescent="0.25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</row>
    <row r="455" spans="1:27" ht="15" customHeight="1" x14ac:dyDescent="0.25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</row>
    <row r="456" spans="1:27" ht="15" customHeight="1" x14ac:dyDescent="0.25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</row>
    <row r="457" spans="1:27" ht="15" customHeight="1" x14ac:dyDescent="0.25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</row>
    <row r="458" spans="1:27" ht="15" customHeight="1" x14ac:dyDescent="0.25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</row>
    <row r="459" spans="1:27" ht="15" customHeight="1" x14ac:dyDescent="0.25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</row>
    <row r="460" spans="1:27" ht="15" customHeight="1" x14ac:dyDescent="0.25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</row>
    <row r="461" spans="1:27" ht="15" customHeight="1" x14ac:dyDescent="0.25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</row>
    <row r="462" spans="1:27" ht="15" customHeight="1" x14ac:dyDescent="0.25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</row>
    <row r="463" spans="1:27" ht="15" customHeight="1" x14ac:dyDescent="0.25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</row>
    <row r="464" spans="1:27" ht="15" customHeight="1" x14ac:dyDescent="0.25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</row>
    <row r="465" spans="1:27" ht="15" customHeight="1" x14ac:dyDescent="0.25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</row>
    <row r="466" spans="1:27" ht="15" customHeight="1" x14ac:dyDescent="0.25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</row>
    <row r="467" spans="1:27" ht="15" customHeight="1" x14ac:dyDescent="0.25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</row>
    <row r="468" spans="1:27" ht="15" customHeight="1" x14ac:dyDescent="0.25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</row>
    <row r="469" spans="1:27" ht="15" customHeight="1" x14ac:dyDescent="0.25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</row>
    <row r="470" spans="1:27" ht="15" customHeight="1" x14ac:dyDescent="0.25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</row>
    <row r="471" spans="1:27" ht="15" customHeight="1" x14ac:dyDescent="0.25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</row>
    <row r="472" spans="1:27" ht="15" customHeight="1" x14ac:dyDescent="0.25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</row>
    <row r="473" spans="1:27" ht="15" customHeight="1" x14ac:dyDescent="0.25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</row>
    <row r="474" spans="1:27" ht="15" customHeight="1" x14ac:dyDescent="0.25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</row>
    <row r="475" spans="1:27" ht="15" customHeight="1" x14ac:dyDescent="0.25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</row>
    <row r="476" spans="1:27" ht="15" customHeight="1" x14ac:dyDescent="0.25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</row>
    <row r="477" spans="1:27" ht="15" customHeight="1" x14ac:dyDescent="0.25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</row>
    <row r="478" spans="1:27" ht="15" customHeight="1" x14ac:dyDescent="0.25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</row>
    <row r="479" spans="1:27" ht="15" customHeight="1" x14ac:dyDescent="0.25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</row>
    <row r="480" spans="1:27" ht="15" customHeight="1" x14ac:dyDescent="0.25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</row>
    <row r="481" spans="1:27" ht="15" customHeight="1" x14ac:dyDescent="0.25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</row>
    <row r="482" spans="1:27" ht="15" customHeight="1" x14ac:dyDescent="0.25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</row>
    <row r="483" spans="1:27" ht="15" customHeight="1" x14ac:dyDescent="0.25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</row>
    <row r="484" spans="1:27" ht="15" customHeight="1" x14ac:dyDescent="0.25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</row>
    <row r="485" spans="1:27" ht="15" customHeight="1" x14ac:dyDescent="0.25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</row>
    <row r="486" spans="1:27" ht="15" customHeight="1" x14ac:dyDescent="0.25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</row>
    <row r="487" spans="1:27" ht="15" customHeight="1" x14ac:dyDescent="0.25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</row>
    <row r="488" spans="1:27" ht="15" customHeight="1" x14ac:dyDescent="0.25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</row>
    <row r="489" spans="1:27" ht="15" customHeight="1" x14ac:dyDescent="0.25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</row>
    <row r="490" spans="1:27" ht="15" customHeight="1" x14ac:dyDescent="0.25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</row>
    <row r="491" spans="1:27" ht="15" customHeight="1" x14ac:dyDescent="0.25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</row>
    <row r="492" spans="1:27" ht="15" customHeight="1" x14ac:dyDescent="0.25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</row>
    <row r="493" spans="1:27" ht="15" customHeight="1" x14ac:dyDescent="0.25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</row>
    <row r="494" spans="1:27" ht="15" customHeight="1" x14ac:dyDescent="0.25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</row>
    <row r="495" spans="1:27" ht="15" customHeight="1" x14ac:dyDescent="0.25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</row>
    <row r="496" spans="1:27" ht="15" customHeight="1" x14ac:dyDescent="0.25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</row>
    <row r="497" spans="1:27" ht="15" customHeight="1" x14ac:dyDescent="0.25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</row>
    <row r="498" spans="1:27" ht="15" customHeight="1" x14ac:dyDescent="0.25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</row>
    <row r="499" spans="1:27" ht="15" customHeight="1" x14ac:dyDescent="0.25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</row>
    <row r="500" spans="1:27" ht="15" customHeight="1" x14ac:dyDescent="0.25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</row>
    <row r="501" spans="1:27" ht="15" customHeight="1" x14ac:dyDescent="0.25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</row>
    <row r="502" spans="1:27" ht="15" customHeight="1" x14ac:dyDescent="0.25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</row>
    <row r="503" spans="1:27" ht="15" customHeight="1" x14ac:dyDescent="0.25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</row>
    <row r="504" spans="1:27" ht="15" customHeight="1" x14ac:dyDescent="0.25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</row>
    <row r="505" spans="1:27" ht="15" customHeight="1" x14ac:dyDescent="0.25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</row>
    <row r="506" spans="1:27" ht="15" customHeight="1" x14ac:dyDescent="0.25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</row>
    <row r="507" spans="1:27" ht="15" customHeight="1" x14ac:dyDescent="0.25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</row>
    <row r="508" spans="1:27" ht="15" customHeight="1" x14ac:dyDescent="0.25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</row>
    <row r="509" spans="1:27" ht="15" customHeight="1" x14ac:dyDescent="0.25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</row>
    <row r="510" spans="1:27" ht="15" customHeight="1" x14ac:dyDescent="0.25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</row>
    <row r="511" spans="1:27" ht="15" customHeight="1" x14ac:dyDescent="0.25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</row>
    <row r="512" spans="1:27" ht="15" customHeight="1" x14ac:dyDescent="0.25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</row>
    <row r="513" spans="1:27" ht="15" customHeight="1" x14ac:dyDescent="0.25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</row>
    <row r="514" spans="1:27" ht="15" customHeight="1" x14ac:dyDescent="0.25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</row>
    <row r="515" spans="1:27" ht="15" customHeight="1" x14ac:dyDescent="0.25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</row>
    <row r="516" spans="1:27" ht="15" customHeight="1" x14ac:dyDescent="0.25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</row>
    <row r="517" spans="1:27" ht="15" customHeight="1" x14ac:dyDescent="0.25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</row>
    <row r="518" spans="1:27" ht="15" customHeight="1" x14ac:dyDescent="0.25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</row>
    <row r="519" spans="1:27" ht="15" customHeight="1" x14ac:dyDescent="0.25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</row>
    <row r="520" spans="1:27" ht="15" customHeight="1" x14ac:dyDescent="0.25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</row>
    <row r="521" spans="1:27" ht="15" customHeight="1" x14ac:dyDescent="0.25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</row>
    <row r="522" spans="1:27" ht="15" customHeight="1" x14ac:dyDescent="0.25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</row>
    <row r="523" spans="1:27" ht="15" customHeight="1" x14ac:dyDescent="0.25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</row>
    <row r="524" spans="1:27" ht="15" customHeight="1" x14ac:dyDescent="0.25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</row>
    <row r="525" spans="1:27" ht="15" customHeight="1" x14ac:dyDescent="0.25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</row>
    <row r="526" spans="1:27" ht="15" customHeight="1" x14ac:dyDescent="0.25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</row>
    <row r="527" spans="1:27" ht="15" customHeight="1" x14ac:dyDescent="0.25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</row>
    <row r="528" spans="1:27" ht="15" customHeight="1" x14ac:dyDescent="0.25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</row>
    <row r="529" spans="1:27" ht="15" customHeight="1" x14ac:dyDescent="0.25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</row>
    <row r="530" spans="1:27" ht="15" customHeight="1" x14ac:dyDescent="0.25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</row>
    <row r="531" spans="1:27" ht="15" customHeight="1" x14ac:dyDescent="0.25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</row>
    <row r="532" spans="1:27" ht="15" customHeight="1" x14ac:dyDescent="0.25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</row>
    <row r="533" spans="1:27" ht="15" customHeight="1" x14ac:dyDescent="0.25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</row>
    <row r="534" spans="1:27" ht="15" customHeight="1" x14ac:dyDescent="0.25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</row>
    <row r="535" spans="1:27" ht="15" customHeight="1" x14ac:dyDescent="0.25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</row>
    <row r="536" spans="1:27" ht="15" customHeight="1" x14ac:dyDescent="0.25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</row>
    <row r="537" spans="1:27" ht="15" customHeight="1" x14ac:dyDescent="0.25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</row>
    <row r="538" spans="1:27" ht="15" customHeight="1" x14ac:dyDescent="0.25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</row>
    <row r="539" spans="1:27" ht="15" customHeight="1" x14ac:dyDescent="0.25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</row>
    <row r="540" spans="1:27" ht="15" customHeight="1" x14ac:dyDescent="0.25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</row>
    <row r="541" spans="1:27" ht="15" customHeight="1" x14ac:dyDescent="0.25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</row>
    <row r="542" spans="1:27" ht="15" customHeight="1" x14ac:dyDescent="0.25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</row>
    <row r="543" spans="1:27" ht="15" customHeight="1" x14ac:dyDescent="0.25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</row>
    <row r="544" spans="1:27" ht="15" customHeight="1" x14ac:dyDescent="0.25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</row>
    <row r="545" spans="1:27" ht="15" customHeight="1" x14ac:dyDescent="0.25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</row>
    <row r="546" spans="1:27" ht="15" customHeight="1" x14ac:dyDescent="0.25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</row>
    <row r="547" spans="1:27" ht="15" customHeight="1" x14ac:dyDescent="0.25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</row>
    <row r="548" spans="1:27" ht="15" customHeight="1" x14ac:dyDescent="0.25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</row>
    <row r="549" spans="1:27" ht="15" customHeight="1" x14ac:dyDescent="0.25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</row>
    <row r="550" spans="1:27" ht="15" customHeight="1" x14ac:dyDescent="0.25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</row>
    <row r="551" spans="1:27" ht="15" customHeight="1" x14ac:dyDescent="0.25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</row>
    <row r="552" spans="1:27" ht="15" customHeight="1" x14ac:dyDescent="0.25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</row>
    <row r="553" spans="1:27" ht="15" customHeight="1" x14ac:dyDescent="0.25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</row>
    <row r="554" spans="1:27" ht="15" customHeight="1" x14ac:dyDescent="0.25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</row>
    <row r="555" spans="1:27" ht="15" customHeight="1" x14ac:dyDescent="0.25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</row>
    <row r="556" spans="1:27" ht="15" customHeight="1" x14ac:dyDescent="0.25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</row>
    <row r="557" spans="1:27" ht="15" customHeight="1" x14ac:dyDescent="0.25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</row>
    <row r="558" spans="1:27" ht="15" customHeight="1" x14ac:dyDescent="0.25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</row>
    <row r="559" spans="1:27" ht="15" customHeight="1" x14ac:dyDescent="0.25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</row>
    <row r="560" spans="1:27" ht="15" customHeight="1" x14ac:dyDescent="0.25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</row>
    <row r="561" spans="1:27" ht="15" customHeight="1" x14ac:dyDescent="0.25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</row>
    <row r="562" spans="1:27" ht="15" customHeight="1" x14ac:dyDescent="0.25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</row>
    <row r="563" spans="1:27" ht="15" customHeight="1" x14ac:dyDescent="0.25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</row>
    <row r="564" spans="1:27" ht="15" customHeight="1" x14ac:dyDescent="0.25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</row>
    <row r="565" spans="1:27" ht="15" customHeight="1" x14ac:dyDescent="0.25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</row>
    <row r="566" spans="1:27" ht="15" customHeight="1" x14ac:dyDescent="0.25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</row>
    <row r="567" spans="1:27" ht="15" customHeight="1" x14ac:dyDescent="0.25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</row>
    <row r="568" spans="1:27" ht="15" customHeight="1" x14ac:dyDescent="0.25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</row>
    <row r="569" spans="1:27" ht="15" customHeight="1" x14ac:dyDescent="0.25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</row>
    <row r="570" spans="1:27" ht="15" customHeight="1" x14ac:dyDescent="0.25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</row>
    <row r="571" spans="1:27" ht="15" customHeight="1" x14ac:dyDescent="0.25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</row>
    <row r="572" spans="1:27" ht="15" customHeight="1" x14ac:dyDescent="0.25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</row>
    <row r="573" spans="1:27" ht="15" customHeight="1" x14ac:dyDescent="0.25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</row>
    <row r="574" spans="1:27" ht="15" customHeight="1" x14ac:dyDescent="0.25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</row>
    <row r="575" spans="1:27" ht="15" customHeight="1" x14ac:dyDescent="0.25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</row>
    <row r="576" spans="1:27" ht="15" customHeight="1" x14ac:dyDescent="0.25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</row>
    <row r="577" spans="1:27" ht="15" customHeight="1" x14ac:dyDescent="0.25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</row>
    <row r="578" spans="1:27" ht="15" customHeight="1" x14ac:dyDescent="0.25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</row>
    <row r="579" spans="1:27" ht="15" customHeight="1" x14ac:dyDescent="0.25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</row>
    <row r="580" spans="1:27" ht="15" customHeight="1" x14ac:dyDescent="0.25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</row>
    <row r="581" spans="1:27" ht="15" customHeight="1" x14ac:dyDescent="0.25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</row>
    <row r="582" spans="1:27" ht="15" customHeight="1" x14ac:dyDescent="0.25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</row>
    <row r="583" spans="1:27" ht="15" customHeight="1" x14ac:dyDescent="0.25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</row>
    <row r="584" spans="1:27" ht="15" customHeight="1" x14ac:dyDescent="0.25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</row>
    <row r="585" spans="1:27" ht="15" customHeight="1" x14ac:dyDescent="0.25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</row>
    <row r="586" spans="1:27" ht="15" customHeight="1" x14ac:dyDescent="0.25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</row>
    <row r="587" spans="1:27" ht="15" customHeight="1" x14ac:dyDescent="0.25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</row>
    <row r="588" spans="1:27" ht="15" customHeight="1" x14ac:dyDescent="0.25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</row>
    <row r="589" spans="1:27" ht="15" customHeight="1" x14ac:dyDescent="0.25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</row>
    <row r="590" spans="1:27" ht="15" customHeight="1" x14ac:dyDescent="0.25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</row>
    <row r="591" spans="1:27" ht="15" customHeight="1" x14ac:dyDescent="0.25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</row>
    <row r="592" spans="1:27" ht="15" customHeight="1" x14ac:dyDescent="0.25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</row>
    <row r="593" spans="1:27" ht="15" customHeight="1" x14ac:dyDescent="0.25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</row>
    <row r="594" spans="1:27" ht="15" customHeight="1" x14ac:dyDescent="0.25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</row>
    <row r="595" spans="1:27" ht="15" customHeight="1" x14ac:dyDescent="0.25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</row>
    <row r="596" spans="1:27" ht="15" customHeight="1" x14ac:dyDescent="0.25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</row>
    <row r="597" spans="1:27" ht="15" customHeight="1" x14ac:dyDescent="0.25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</row>
    <row r="598" spans="1:27" ht="15" customHeight="1" x14ac:dyDescent="0.25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</row>
    <row r="599" spans="1:27" ht="15" customHeight="1" x14ac:dyDescent="0.25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</row>
    <row r="600" spans="1:27" ht="15" customHeight="1" x14ac:dyDescent="0.25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</row>
    <row r="601" spans="1:27" ht="15" customHeight="1" x14ac:dyDescent="0.25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</row>
    <row r="602" spans="1:27" ht="15" customHeight="1" x14ac:dyDescent="0.25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</row>
    <row r="603" spans="1:27" ht="15" customHeight="1" x14ac:dyDescent="0.25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</row>
    <row r="604" spans="1:27" ht="15" customHeight="1" x14ac:dyDescent="0.25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</row>
    <row r="605" spans="1:27" ht="15" customHeight="1" x14ac:dyDescent="0.25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</row>
    <row r="606" spans="1:27" ht="15" customHeight="1" x14ac:dyDescent="0.25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</row>
    <row r="607" spans="1:27" ht="15" customHeight="1" x14ac:dyDescent="0.25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</row>
    <row r="608" spans="1:27" ht="15" customHeight="1" x14ac:dyDescent="0.25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</row>
    <row r="609" spans="1:27" ht="15" customHeight="1" x14ac:dyDescent="0.25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</row>
    <row r="610" spans="1:27" ht="15" customHeight="1" x14ac:dyDescent="0.25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</row>
    <row r="611" spans="1:27" ht="15" customHeight="1" x14ac:dyDescent="0.25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</row>
    <row r="612" spans="1:27" ht="15" customHeight="1" x14ac:dyDescent="0.25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</row>
    <row r="613" spans="1:27" ht="15" customHeight="1" x14ac:dyDescent="0.25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</row>
    <row r="614" spans="1:27" ht="15" customHeight="1" x14ac:dyDescent="0.25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</row>
    <row r="615" spans="1:27" ht="15" customHeight="1" x14ac:dyDescent="0.25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</row>
    <row r="616" spans="1:27" ht="15" customHeight="1" x14ac:dyDescent="0.25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</row>
    <row r="617" spans="1:27" ht="15" customHeight="1" x14ac:dyDescent="0.25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</row>
    <row r="618" spans="1:27" ht="15" customHeight="1" x14ac:dyDescent="0.25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</row>
    <row r="619" spans="1:27" ht="15" customHeight="1" x14ac:dyDescent="0.25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</row>
    <row r="620" spans="1:27" ht="15" customHeight="1" x14ac:dyDescent="0.25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</row>
    <row r="621" spans="1:27" ht="15" customHeight="1" x14ac:dyDescent="0.25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</row>
    <row r="622" spans="1:27" ht="15" customHeight="1" x14ac:dyDescent="0.25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</row>
    <row r="623" spans="1:27" ht="15" customHeight="1" x14ac:dyDescent="0.25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</row>
    <row r="624" spans="1:27" ht="15" customHeight="1" x14ac:dyDescent="0.25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</row>
    <row r="625" spans="1:27" ht="15" customHeight="1" x14ac:dyDescent="0.25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</row>
    <row r="626" spans="1:27" ht="15" customHeight="1" x14ac:dyDescent="0.25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</row>
    <row r="627" spans="1:27" ht="15" customHeight="1" x14ac:dyDescent="0.25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</row>
    <row r="628" spans="1:27" ht="15" customHeight="1" x14ac:dyDescent="0.25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</row>
    <row r="629" spans="1:27" ht="15" customHeight="1" x14ac:dyDescent="0.25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</row>
    <row r="630" spans="1:27" ht="15" customHeight="1" x14ac:dyDescent="0.25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</row>
    <row r="631" spans="1:27" ht="15" customHeight="1" x14ac:dyDescent="0.25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</row>
    <row r="632" spans="1:27" ht="15" customHeight="1" x14ac:dyDescent="0.25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</row>
    <row r="633" spans="1:27" ht="15" customHeight="1" x14ac:dyDescent="0.25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</row>
    <row r="634" spans="1:27" ht="15" customHeight="1" x14ac:dyDescent="0.25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</row>
    <row r="635" spans="1:27" ht="15" customHeight="1" x14ac:dyDescent="0.25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</row>
    <row r="636" spans="1:27" ht="15" customHeight="1" x14ac:dyDescent="0.25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</row>
    <row r="637" spans="1:27" ht="15" customHeight="1" x14ac:dyDescent="0.25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</row>
    <row r="638" spans="1:27" ht="15" customHeight="1" x14ac:dyDescent="0.25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</row>
    <row r="639" spans="1:27" ht="15" customHeight="1" x14ac:dyDescent="0.25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</row>
    <row r="640" spans="1:27" ht="15" customHeight="1" x14ac:dyDescent="0.25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</row>
    <row r="641" spans="1:27" ht="15" customHeight="1" x14ac:dyDescent="0.25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</row>
    <row r="642" spans="1:27" ht="15" customHeight="1" x14ac:dyDescent="0.25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</row>
    <row r="643" spans="1:27" ht="15" customHeight="1" x14ac:dyDescent="0.25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</row>
    <row r="644" spans="1:27" ht="15" customHeight="1" x14ac:dyDescent="0.25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</row>
    <row r="645" spans="1:27" ht="15" customHeight="1" x14ac:dyDescent="0.25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</row>
    <row r="646" spans="1:27" ht="15" customHeight="1" x14ac:dyDescent="0.25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</row>
    <row r="647" spans="1:27" ht="15" customHeight="1" x14ac:dyDescent="0.25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</row>
    <row r="648" spans="1:27" ht="15" customHeight="1" x14ac:dyDescent="0.25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</row>
    <row r="649" spans="1:27" ht="15" customHeight="1" x14ac:dyDescent="0.25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</row>
    <row r="650" spans="1:27" ht="15" customHeight="1" x14ac:dyDescent="0.25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</row>
    <row r="651" spans="1:27" ht="15" customHeight="1" x14ac:dyDescent="0.25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</row>
    <row r="652" spans="1:27" ht="15" customHeight="1" x14ac:dyDescent="0.25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</row>
    <row r="653" spans="1:27" ht="15" customHeight="1" x14ac:dyDescent="0.25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</row>
    <row r="654" spans="1:27" ht="15" customHeight="1" x14ac:dyDescent="0.25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</row>
    <row r="655" spans="1:27" ht="15" customHeight="1" x14ac:dyDescent="0.25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</row>
    <row r="656" spans="1:27" ht="15" customHeight="1" x14ac:dyDescent="0.25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</row>
    <row r="657" spans="1:27" ht="15" customHeight="1" x14ac:dyDescent="0.25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</row>
    <row r="658" spans="1:27" ht="15" customHeight="1" x14ac:dyDescent="0.25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</row>
    <row r="659" spans="1:27" ht="15" customHeight="1" x14ac:dyDescent="0.25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</row>
    <row r="660" spans="1:27" ht="15" customHeight="1" x14ac:dyDescent="0.25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</row>
    <row r="661" spans="1:27" ht="15" customHeight="1" x14ac:dyDescent="0.25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</row>
    <row r="662" spans="1:27" ht="15" customHeight="1" x14ac:dyDescent="0.25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</row>
    <row r="663" spans="1:27" ht="15" customHeight="1" x14ac:dyDescent="0.25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</row>
    <row r="664" spans="1:27" ht="15" customHeight="1" x14ac:dyDescent="0.25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</row>
    <row r="665" spans="1:27" ht="15" customHeight="1" x14ac:dyDescent="0.25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</row>
    <row r="666" spans="1:27" ht="15" customHeight="1" x14ac:dyDescent="0.25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</row>
    <row r="667" spans="1:27" ht="15" customHeight="1" x14ac:dyDescent="0.25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</row>
    <row r="668" spans="1:27" ht="15" customHeight="1" x14ac:dyDescent="0.25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</row>
    <row r="669" spans="1:27" ht="15" customHeight="1" x14ac:dyDescent="0.25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</row>
    <row r="670" spans="1:27" ht="15" customHeight="1" x14ac:dyDescent="0.25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</row>
    <row r="671" spans="1:27" ht="15" customHeight="1" x14ac:dyDescent="0.25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</row>
    <row r="672" spans="1:27" ht="15" customHeight="1" x14ac:dyDescent="0.25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</row>
    <row r="673" spans="1:27" ht="15" customHeight="1" x14ac:dyDescent="0.25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</row>
    <row r="674" spans="1:27" ht="15" customHeight="1" x14ac:dyDescent="0.25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</row>
    <row r="675" spans="1:27" ht="15" customHeight="1" x14ac:dyDescent="0.25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</row>
    <row r="676" spans="1:27" ht="15" customHeight="1" x14ac:dyDescent="0.25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</row>
    <row r="677" spans="1:27" ht="15" customHeight="1" x14ac:dyDescent="0.25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</row>
    <row r="678" spans="1:27" ht="15" customHeight="1" x14ac:dyDescent="0.25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</row>
    <row r="679" spans="1:27" ht="15" customHeight="1" x14ac:dyDescent="0.25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</row>
    <row r="680" spans="1:27" ht="15" customHeight="1" x14ac:dyDescent="0.25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</row>
    <row r="681" spans="1:27" ht="15" customHeight="1" x14ac:dyDescent="0.25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</row>
    <row r="682" spans="1:27" ht="15" customHeight="1" x14ac:dyDescent="0.25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</row>
    <row r="683" spans="1:27" ht="15" customHeight="1" x14ac:dyDescent="0.25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</row>
    <row r="684" spans="1:27" ht="15" customHeight="1" x14ac:dyDescent="0.25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</row>
    <row r="685" spans="1:27" ht="15" customHeight="1" x14ac:dyDescent="0.25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</row>
    <row r="686" spans="1:27" ht="15" customHeight="1" x14ac:dyDescent="0.25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</row>
    <row r="687" spans="1:27" ht="15" customHeight="1" x14ac:dyDescent="0.25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60"/>
    </row>
    <row r="688" spans="1:27" ht="15" customHeight="1" x14ac:dyDescent="0.25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</row>
    <row r="689" spans="1:27" ht="15" customHeight="1" x14ac:dyDescent="0.25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</row>
    <row r="690" spans="1:27" ht="15" customHeight="1" x14ac:dyDescent="0.25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</row>
    <row r="691" spans="1:27" ht="15" customHeight="1" x14ac:dyDescent="0.25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60"/>
    </row>
    <row r="692" spans="1:27" ht="15" customHeight="1" x14ac:dyDescent="0.25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60"/>
    </row>
    <row r="693" spans="1:27" ht="15" customHeight="1" x14ac:dyDescent="0.25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</row>
    <row r="694" spans="1:27" ht="15" customHeight="1" x14ac:dyDescent="0.25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60"/>
    </row>
    <row r="695" spans="1:27" ht="15" customHeight="1" x14ac:dyDescent="0.25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60"/>
    </row>
    <row r="696" spans="1:27" ht="15" customHeight="1" x14ac:dyDescent="0.25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  <c r="AA696" s="60"/>
    </row>
    <row r="697" spans="1:27" ht="15" customHeight="1" x14ac:dyDescent="0.25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60"/>
    </row>
    <row r="698" spans="1:27" ht="15" customHeight="1" x14ac:dyDescent="0.25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60"/>
    </row>
    <row r="699" spans="1:27" ht="15" customHeight="1" x14ac:dyDescent="0.25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  <c r="AA699" s="60"/>
    </row>
    <row r="700" spans="1:27" ht="15" customHeight="1" x14ac:dyDescent="0.25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  <c r="AA700" s="60"/>
    </row>
    <row r="701" spans="1:27" ht="15" customHeight="1" x14ac:dyDescent="0.25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60"/>
    </row>
    <row r="702" spans="1:27" ht="15" customHeight="1" x14ac:dyDescent="0.25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0"/>
    </row>
    <row r="703" spans="1:27" ht="15" customHeight="1" x14ac:dyDescent="0.25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0"/>
    </row>
    <row r="704" spans="1:27" ht="15" customHeight="1" x14ac:dyDescent="0.25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0"/>
    </row>
    <row r="705" spans="1:27" ht="15" customHeight="1" x14ac:dyDescent="0.25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0"/>
    </row>
    <row r="706" spans="1:27" ht="15" customHeight="1" x14ac:dyDescent="0.25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0"/>
    </row>
    <row r="707" spans="1:27" ht="15" customHeight="1" x14ac:dyDescent="0.25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0"/>
    </row>
    <row r="708" spans="1:27" ht="15" customHeight="1" x14ac:dyDescent="0.25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0"/>
    </row>
    <row r="709" spans="1:27" ht="15" customHeight="1" x14ac:dyDescent="0.25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0"/>
    </row>
    <row r="710" spans="1:27" ht="15" customHeight="1" x14ac:dyDescent="0.25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60"/>
    </row>
    <row r="711" spans="1:27" ht="15" customHeight="1" x14ac:dyDescent="0.25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0"/>
    </row>
    <row r="712" spans="1:27" ht="15" customHeight="1" x14ac:dyDescent="0.25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0"/>
    </row>
    <row r="713" spans="1:27" ht="15" customHeight="1" x14ac:dyDescent="0.25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</row>
    <row r="714" spans="1:27" ht="15" customHeight="1" x14ac:dyDescent="0.25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</row>
    <row r="715" spans="1:27" ht="15" customHeight="1" x14ac:dyDescent="0.25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0"/>
    </row>
    <row r="716" spans="1:27" ht="15" customHeight="1" x14ac:dyDescent="0.25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0"/>
    </row>
    <row r="717" spans="1:27" ht="15" customHeight="1" x14ac:dyDescent="0.25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0"/>
    </row>
    <row r="718" spans="1:27" ht="15" customHeight="1" x14ac:dyDescent="0.25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0"/>
    </row>
    <row r="719" spans="1:27" ht="15" customHeight="1" x14ac:dyDescent="0.25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0"/>
    </row>
    <row r="720" spans="1:27" ht="15" customHeight="1" x14ac:dyDescent="0.25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0"/>
    </row>
    <row r="721" spans="1:27" ht="15" customHeight="1" x14ac:dyDescent="0.25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  <c r="AA721" s="60"/>
    </row>
    <row r="722" spans="1:27" ht="15" customHeight="1" x14ac:dyDescent="0.25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  <c r="AA722" s="60"/>
    </row>
    <row r="723" spans="1:27" ht="15" customHeight="1" x14ac:dyDescent="0.25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  <c r="AA723" s="60"/>
    </row>
    <row r="724" spans="1:27" ht="15" customHeight="1" x14ac:dyDescent="0.25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  <c r="AA724" s="60"/>
    </row>
    <row r="725" spans="1:27" ht="15" customHeight="1" x14ac:dyDescent="0.25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  <c r="AA725" s="60"/>
    </row>
    <row r="726" spans="1:27" ht="15" customHeight="1" x14ac:dyDescent="0.25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  <c r="AA726" s="60"/>
    </row>
    <row r="727" spans="1:27" ht="15" customHeight="1" x14ac:dyDescent="0.25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60"/>
    </row>
    <row r="728" spans="1:27" ht="15" customHeight="1" x14ac:dyDescent="0.25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  <c r="AA728" s="60"/>
    </row>
    <row r="729" spans="1:27" ht="15" customHeight="1" x14ac:dyDescent="0.25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  <c r="AA729" s="60"/>
    </row>
    <row r="730" spans="1:27" ht="15" customHeight="1" x14ac:dyDescent="0.25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  <c r="AA730" s="60"/>
    </row>
    <row r="731" spans="1:27" ht="15" customHeight="1" x14ac:dyDescent="0.25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0"/>
    </row>
    <row r="732" spans="1:27" ht="15" customHeight="1" x14ac:dyDescent="0.25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0"/>
    </row>
    <row r="733" spans="1:27" ht="15" customHeight="1" x14ac:dyDescent="0.25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0"/>
    </row>
    <row r="734" spans="1:27" ht="15" customHeight="1" x14ac:dyDescent="0.25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0"/>
    </row>
    <row r="735" spans="1:27" ht="15" customHeight="1" x14ac:dyDescent="0.25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0"/>
    </row>
    <row r="736" spans="1:27" ht="15" customHeight="1" x14ac:dyDescent="0.25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0"/>
    </row>
    <row r="737" spans="1:27" ht="15" customHeight="1" x14ac:dyDescent="0.25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0"/>
    </row>
    <row r="738" spans="1:27" ht="15" customHeight="1" x14ac:dyDescent="0.25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0"/>
    </row>
    <row r="739" spans="1:27" ht="15" customHeight="1" x14ac:dyDescent="0.25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0"/>
    </row>
    <row r="740" spans="1:27" ht="15" customHeight="1" x14ac:dyDescent="0.25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  <c r="AA740" s="60"/>
    </row>
    <row r="741" spans="1:27" ht="15" customHeight="1" x14ac:dyDescent="0.25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  <c r="AA741" s="60"/>
    </row>
    <row r="742" spans="1:27" ht="15" customHeight="1" x14ac:dyDescent="0.25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  <c r="AA742" s="60"/>
    </row>
    <row r="743" spans="1:27" ht="15" customHeight="1" x14ac:dyDescent="0.25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  <c r="AA743" s="60"/>
    </row>
    <row r="744" spans="1:27" ht="15" customHeight="1" x14ac:dyDescent="0.25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  <c r="AA744" s="60"/>
    </row>
    <row r="745" spans="1:27" ht="15" customHeight="1" x14ac:dyDescent="0.25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  <c r="AA745" s="60"/>
    </row>
    <row r="746" spans="1:27" ht="15" customHeight="1" x14ac:dyDescent="0.25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  <c r="AA746" s="60"/>
    </row>
    <row r="747" spans="1:27" ht="15" customHeight="1" x14ac:dyDescent="0.25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  <c r="AA747" s="60"/>
    </row>
    <row r="748" spans="1:27" ht="15" customHeight="1" x14ac:dyDescent="0.25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  <c r="AA748" s="60"/>
    </row>
    <row r="749" spans="1:27" ht="15" customHeight="1" x14ac:dyDescent="0.25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  <c r="AA749" s="60"/>
    </row>
    <row r="750" spans="1:27" ht="15" customHeight="1" x14ac:dyDescent="0.25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  <c r="AA750" s="60"/>
    </row>
    <row r="751" spans="1:27" ht="15" customHeight="1" x14ac:dyDescent="0.25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  <c r="AA751" s="60"/>
    </row>
    <row r="752" spans="1:27" ht="15" customHeight="1" x14ac:dyDescent="0.25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  <c r="AA752" s="60"/>
    </row>
    <row r="753" spans="1:27" ht="15" customHeight="1" x14ac:dyDescent="0.25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  <c r="AA753" s="60"/>
    </row>
    <row r="754" spans="1:27" ht="15" customHeight="1" x14ac:dyDescent="0.25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  <c r="AA754" s="60"/>
    </row>
    <row r="755" spans="1:27" ht="15" customHeight="1" x14ac:dyDescent="0.25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  <c r="AA755" s="60"/>
    </row>
    <row r="756" spans="1:27" ht="15" customHeight="1" x14ac:dyDescent="0.25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  <c r="AA756" s="60"/>
    </row>
    <row r="757" spans="1:27" ht="15" customHeight="1" x14ac:dyDescent="0.25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  <c r="AA757" s="60"/>
    </row>
    <row r="758" spans="1:27" ht="15" customHeight="1" x14ac:dyDescent="0.25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  <c r="AA758" s="60"/>
    </row>
    <row r="759" spans="1:27" ht="15" customHeight="1" x14ac:dyDescent="0.25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  <c r="AA759" s="60"/>
    </row>
    <row r="760" spans="1:27" ht="15" customHeight="1" x14ac:dyDescent="0.25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  <c r="AA760" s="60"/>
    </row>
    <row r="761" spans="1:27" ht="15" customHeight="1" x14ac:dyDescent="0.25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  <c r="AA761" s="60"/>
    </row>
    <row r="762" spans="1:27" ht="15" customHeight="1" x14ac:dyDescent="0.25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  <c r="AA762" s="60"/>
    </row>
    <row r="763" spans="1:27" ht="15" customHeight="1" x14ac:dyDescent="0.25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  <c r="AA763" s="60"/>
    </row>
    <row r="764" spans="1:27" ht="15" customHeight="1" x14ac:dyDescent="0.25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  <c r="AA764" s="60"/>
    </row>
    <row r="765" spans="1:27" ht="15" customHeight="1" x14ac:dyDescent="0.25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  <c r="AA765" s="60"/>
    </row>
    <row r="766" spans="1:27" ht="15" customHeight="1" x14ac:dyDescent="0.25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  <c r="AA766" s="60"/>
    </row>
    <row r="767" spans="1:27" ht="15" customHeight="1" x14ac:dyDescent="0.25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  <c r="AA767" s="60"/>
    </row>
    <row r="768" spans="1:27" ht="15" customHeight="1" x14ac:dyDescent="0.25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  <c r="AA768" s="60"/>
    </row>
    <row r="769" spans="1:27" ht="15" customHeight="1" x14ac:dyDescent="0.25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  <c r="AA769" s="60"/>
    </row>
    <row r="770" spans="1:27" ht="15" customHeight="1" x14ac:dyDescent="0.25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  <c r="AA770" s="60"/>
    </row>
    <row r="771" spans="1:27" ht="15" customHeight="1" x14ac:dyDescent="0.25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  <c r="AA771" s="60"/>
    </row>
    <row r="772" spans="1:27" ht="15" customHeight="1" x14ac:dyDescent="0.25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  <c r="AA772" s="60"/>
    </row>
    <row r="773" spans="1:27" ht="15" customHeight="1" x14ac:dyDescent="0.25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  <c r="AA773" s="60"/>
    </row>
    <row r="774" spans="1:27" ht="15" customHeight="1" x14ac:dyDescent="0.25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  <c r="AA774" s="60"/>
    </row>
    <row r="775" spans="1:27" ht="15" customHeight="1" x14ac:dyDescent="0.25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  <c r="AA775" s="60"/>
    </row>
    <row r="776" spans="1:27" ht="15" customHeight="1" x14ac:dyDescent="0.25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  <c r="AA776" s="60"/>
    </row>
    <row r="777" spans="1:27" ht="15" customHeight="1" x14ac:dyDescent="0.25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  <c r="AA777" s="60"/>
    </row>
    <row r="778" spans="1:27" ht="15" customHeight="1" x14ac:dyDescent="0.25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  <c r="AA778" s="60"/>
    </row>
    <row r="779" spans="1:27" ht="15" customHeight="1" x14ac:dyDescent="0.25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  <c r="AA779" s="60"/>
    </row>
    <row r="780" spans="1:27" ht="15" customHeight="1" x14ac:dyDescent="0.25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  <c r="AA780" s="60"/>
    </row>
    <row r="781" spans="1:27" ht="15" customHeight="1" x14ac:dyDescent="0.25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  <c r="AA781" s="60"/>
    </row>
    <row r="782" spans="1:27" ht="15" customHeight="1" x14ac:dyDescent="0.25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  <c r="AA782" s="60"/>
    </row>
    <row r="783" spans="1:27" ht="15" customHeight="1" x14ac:dyDescent="0.25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  <c r="AA783" s="60"/>
    </row>
    <row r="784" spans="1:27" ht="15" customHeight="1" x14ac:dyDescent="0.25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  <c r="AA784" s="60"/>
    </row>
    <row r="785" spans="1:27" ht="15" customHeight="1" x14ac:dyDescent="0.25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  <c r="AA785" s="60"/>
    </row>
    <row r="786" spans="1:27" ht="15" customHeight="1" x14ac:dyDescent="0.25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  <c r="AA786" s="60"/>
    </row>
    <row r="787" spans="1:27" ht="15" customHeight="1" x14ac:dyDescent="0.25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60"/>
    </row>
    <row r="788" spans="1:27" ht="15" customHeight="1" x14ac:dyDescent="0.25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  <c r="AA788" s="60"/>
    </row>
    <row r="789" spans="1:27" ht="15" customHeight="1" x14ac:dyDescent="0.25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  <c r="AA789" s="60"/>
    </row>
    <row r="790" spans="1:27" ht="15" customHeight="1" x14ac:dyDescent="0.25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0"/>
    </row>
    <row r="791" spans="1:27" ht="15" customHeight="1" x14ac:dyDescent="0.25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0"/>
    </row>
    <row r="792" spans="1:27" ht="15" customHeight="1" x14ac:dyDescent="0.25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0"/>
    </row>
    <row r="793" spans="1:27" ht="15" customHeight="1" x14ac:dyDescent="0.25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0"/>
    </row>
    <row r="794" spans="1:27" ht="15" customHeight="1" x14ac:dyDescent="0.25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60"/>
    </row>
    <row r="795" spans="1:27" ht="15" customHeight="1" x14ac:dyDescent="0.25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60"/>
    </row>
    <row r="796" spans="1:27" ht="15" customHeight="1" x14ac:dyDescent="0.25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60"/>
    </row>
    <row r="797" spans="1:27" ht="15" customHeight="1" x14ac:dyDescent="0.25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60"/>
    </row>
    <row r="798" spans="1:27" ht="15" customHeight="1" x14ac:dyDescent="0.25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60"/>
    </row>
    <row r="799" spans="1:27" ht="15" customHeight="1" x14ac:dyDescent="0.25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  <c r="AA799" s="60"/>
    </row>
    <row r="800" spans="1:27" ht="15" customHeight="1" x14ac:dyDescent="0.25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0"/>
    </row>
    <row r="801" spans="1:27" ht="15" customHeight="1" x14ac:dyDescent="0.25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0"/>
    </row>
    <row r="802" spans="1:27" ht="15" customHeight="1" x14ac:dyDescent="0.25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60"/>
    </row>
    <row r="803" spans="1:27" ht="15" customHeight="1" x14ac:dyDescent="0.25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0"/>
    </row>
    <row r="804" spans="1:27" ht="15" customHeight="1" x14ac:dyDescent="0.25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60"/>
    </row>
    <row r="805" spans="1:27" ht="15" customHeight="1" x14ac:dyDescent="0.25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60"/>
    </row>
    <row r="806" spans="1:27" ht="15" customHeight="1" x14ac:dyDescent="0.25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60"/>
    </row>
    <row r="807" spans="1:27" ht="15" customHeight="1" x14ac:dyDescent="0.25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60"/>
    </row>
    <row r="808" spans="1:27" ht="15" customHeight="1" x14ac:dyDescent="0.25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60"/>
    </row>
    <row r="809" spans="1:27" ht="15" customHeight="1" x14ac:dyDescent="0.25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  <c r="AA809" s="60"/>
    </row>
    <row r="810" spans="1:27" ht="15" customHeight="1" x14ac:dyDescent="0.25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60"/>
    </row>
    <row r="811" spans="1:27" ht="15" customHeight="1" x14ac:dyDescent="0.25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  <c r="AA811" s="60"/>
    </row>
    <row r="812" spans="1:27" ht="15" customHeight="1" x14ac:dyDescent="0.25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  <c r="AA812" s="60"/>
    </row>
    <row r="813" spans="1:27" ht="15" customHeight="1" x14ac:dyDescent="0.25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  <c r="AA813" s="60"/>
    </row>
    <row r="814" spans="1:27" ht="15" customHeight="1" x14ac:dyDescent="0.25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  <c r="AA814" s="60"/>
    </row>
    <row r="815" spans="1:27" ht="15" customHeight="1" x14ac:dyDescent="0.25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  <c r="AA815" s="60"/>
    </row>
    <row r="816" spans="1:27" ht="15" customHeight="1" x14ac:dyDescent="0.25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  <c r="AA816" s="60"/>
    </row>
    <row r="817" spans="1:27" ht="15" customHeight="1" x14ac:dyDescent="0.25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  <c r="AA817" s="60"/>
    </row>
    <row r="818" spans="1:27" ht="15" customHeight="1" x14ac:dyDescent="0.25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  <c r="AA818" s="60"/>
    </row>
    <row r="819" spans="1:27" ht="15" customHeight="1" x14ac:dyDescent="0.25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  <c r="AA819" s="60"/>
    </row>
    <row r="820" spans="1:27" ht="15" customHeight="1" x14ac:dyDescent="0.25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  <c r="AA820" s="60"/>
    </row>
    <row r="821" spans="1:27" ht="15" customHeight="1" x14ac:dyDescent="0.25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  <c r="AA821" s="60"/>
    </row>
    <row r="822" spans="1:27" ht="15" customHeight="1" x14ac:dyDescent="0.25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  <c r="AA822" s="60"/>
    </row>
    <row r="823" spans="1:27" ht="15" customHeight="1" x14ac:dyDescent="0.25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  <c r="AA823" s="60"/>
    </row>
    <row r="824" spans="1:27" ht="15" customHeight="1" x14ac:dyDescent="0.25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  <c r="AA824" s="60"/>
    </row>
    <row r="825" spans="1:27" ht="15" customHeight="1" x14ac:dyDescent="0.25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  <c r="AA825" s="60"/>
    </row>
    <row r="826" spans="1:27" ht="15" customHeight="1" x14ac:dyDescent="0.25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  <c r="AA826" s="60"/>
    </row>
    <row r="827" spans="1:27" ht="15" customHeight="1" x14ac:dyDescent="0.25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  <c r="AA827" s="60"/>
    </row>
    <row r="828" spans="1:27" ht="15" customHeight="1" x14ac:dyDescent="0.25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  <c r="AA828" s="60"/>
    </row>
    <row r="829" spans="1:27" ht="15" customHeight="1" x14ac:dyDescent="0.25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  <c r="AA829" s="60"/>
    </row>
    <row r="830" spans="1:27" ht="15" customHeight="1" x14ac:dyDescent="0.25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  <c r="AA830" s="60"/>
    </row>
    <row r="831" spans="1:27" ht="15" customHeight="1" x14ac:dyDescent="0.25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  <c r="AA831" s="60"/>
    </row>
    <row r="832" spans="1:27" ht="15" customHeight="1" x14ac:dyDescent="0.25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  <c r="AA832" s="60"/>
    </row>
    <row r="833" spans="1:27" ht="15" customHeight="1" x14ac:dyDescent="0.25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  <c r="AA833" s="60"/>
    </row>
    <row r="834" spans="1:27" ht="15" customHeight="1" x14ac:dyDescent="0.25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  <c r="AA834" s="60"/>
    </row>
    <row r="835" spans="1:27" ht="15" customHeight="1" x14ac:dyDescent="0.25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  <c r="AA835" s="60"/>
    </row>
    <row r="836" spans="1:27" ht="15" customHeight="1" x14ac:dyDescent="0.25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  <c r="AA836" s="60"/>
    </row>
    <row r="837" spans="1:27" ht="15" customHeight="1" x14ac:dyDescent="0.25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  <c r="AA837" s="60"/>
    </row>
    <row r="838" spans="1:27" ht="15" customHeight="1" x14ac:dyDescent="0.25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  <c r="AA838" s="60"/>
    </row>
    <row r="839" spans="1:27" ht="15" customHeight="1" x14ac:dyDescent="0.25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  <c r="AA839" s="60"/>
    </row>
    <row r="840" spans="1:27" ht="15" customHeight="1" x14ac:dyDescent="0.25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  <c r="AA840" s="60"/>
    </row>
    <row r="841" spans="1:27" ht="15" customHeight="1" x14ac:dyDescent="0.25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  <c r="AA841" s="60"/>
    </row>
    <row r="842" spans="1:27" ht="15" customHeight="1" x14ac:dyDescent="0.25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  <c r="AA842" s="60"/>
    </row>
    <row r="843" spans="1:27" ht="15" customHeight="1" x14ac:dyDescent="0.25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  <c r="AA843" s="60"/>
    </row>
    <row r="844" spans="1:27" ht="15" customHeight="1" x14ac:dyDescent="0.25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  <c r="AA844" s="60"/>
    </row>
    <row r="845" spans="1:27" ht="15" customHeight="1" x14ac:dyDescent="0.25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  <c r="AA845" s="60"/>
    </row>
    <row r="846" spans="1:27" ht="15" customHeight="1" x14ac:dyDescent="0.25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  <c r="AA846" s="60"/>
    </row>
    <row r="847" spans="1:27" ht="15" customHeight="1" x14ac:dyDescent="0.25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  <c r="AA847" s="60"/>
    </row>
    <row r="848" spans="1:27" ht="15" customHeight="1" x14ac:dyDescent="0.25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  <c r="AA848" s="60"/>
    </row>
    <row r="849" spans="1:27" ht="15" customHeight="1" x14ac:dyDescent="0.25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  <c r="AA849" s="60"/>
    </row>
    <row r="850" spans="1:27" ht="15" customHeight="1" x14ac:dyDescent="0.25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  <c r="AA850" s="60"/>
    </row>
    <row r="851" spans="1:27" ht="15" customHeight="1" x14ac:dyDescent="0.25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  <c r="AA851" s="60"/>
    </row>
    <row r="852" spans="1:27" ht="15" customHeight="1" x14ac:dyDescent="0.25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  <c r="AA852" s="60"/>
    </row>
    <row r="853" spans="1:27" ht="15" customHeight="1" x14ac:dyDescent="0.25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  <c r="AA853" s="60"/>
    </row>
    <row r="854" spans="1:27" ht="15" customHeight="1" x14ac:dyDescent="0.25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  <c r="AA854" s="60"/>
    </row>
    <row r="855" spans="1:27" ht="15" customHeight="1" x14ac:dyDescent="0.25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  <c r="AA855" s="60"/>
    </row>
    <row r="856" spans="1:27" ht="15" customHeight="1" x14ac:dyDescent="0.25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  <c r="AA856" s="60"/>
    </row>
    <row r="857" spans="1:27" ht="15" customHeight="1" x14ac:dyDescent="0.25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  <c r="AA857" s="60"/>
    </row>
    <row r="858" spans="1:27" ht="15" customHeight="1" x14ac:dyDescent="0.25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  <c r="AA858" s="60"/>
    </row>
    <row r="859" spans="1:27" ht="15" customHeight="1" x14ac:dyDescent="0.25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  <c r="AA859" s="60"/>
    </row>
    <row r="860" spans="1:27" ht="15" customHeight="1" x14ac:dyDescent="0.25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  <c r="AA860" s="60"/>
    </row>
    <row r="861" spans="1:27" ht="15" customHeight="1" x14ac:dyDescent="0.25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60"/>
    </row>
    <row r="862" spans="1:27" ht="15" customHeight="1" x14ac:dyDescent="0.25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  <c r="AA862" s="60"/>
    </row>
    <row r="863" spans="1:27" ht="15" customHeight="1" x14ac:dyDescent="0.25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  <c r="AA863" s="60"/>
    </row>
    <row r="864" spans="1:27" ht="15" customHeight="1" x14ac:dyDescent="0.25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  <c r="AA864" s="60"/>
    </row>
    <row r="865" spans="1:27" ht="15" customHeight="1" x14ac:dyDescent="0.25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  <c r="AA865" s="60"/>
    </row>
    <row r="866" spans="1:27" ht="15" customHeight="1" x14ac:dyDescent="0.25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  <c r="AA866" s="60"/>
    </row>
    <row r="867" spans="1:27" ht="15" customHeight="1" x14ac:dyDescent="0.25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  <c r="AA867" s="60"/>
    </row>
    <row r="868" spans="1:27" ht="15" customHeight="1" x14ac:dyDescent="0.25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  <c r="AA868" s="60"/>
    </row>
    <row r="869" spans="1:27" ht="15" customHeight="1" x14ac:dyDescent="0.25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  <c r="AA869" s="60"/>
    </row>
    <row r="870" spans="1:27" ht="15" customHeight="1" x14ac:dyDescent="0.25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  <c r="AA870" s="60"/>
    </row>
    <row r="871" spans="1:27" ht="15" customHeight="1" x14ac:dyDescent="0.25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  <c r="AA871" s="60"/>
    </row>
    <row r="872" spans="1:27" ht="15" customHeight="1" x14ac:dyDescent="0.25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  <c r="AA872" s="60"/>
    </row>
    <row r="873" spans="1:27" ht="15" customHeight="1" x14ac:dyDescent="0.25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  <c r="AA873" s="60"/>
    </row>
    <row r="874" spans="1:27" ht="15" customHeight="1" x14ac:dyDescent="0.25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  <c r="AA874" s="60"/>
    </row>
    <row r="875" spans="1:27" ht="15" customHeight="1" x14ac:dyDescent="0.25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  <c r="AA875" s="60"/>
    </row>
    <row r="876" spans="1:27" ht="15" customHeight="1" x14ac:dyDescent="0.25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  <c r="AA876" s="60"/>
    </row>
    <row r="877" spans="1:27" ht="15" customHeight="1" x14ac:dyDescent="0.25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60"/>
    </row>
    <row r="878" spans="1:27" ht="15" customHeight="1" x14ac:dyDescent="0.25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  <c r="AA878" s="60"/>
    </row>
    <row r="879" spans="1:27" ht="15" customHeight="1" x14ac:dyDescent="0.25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  <c r="AA879" s="60"/>
    </row>
    <row r="880" spans="1:27" ht="15" customHeight="1" x14ac:dyDescent="0.25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  <c r="AA880" s="60"/>
    </row>
    <row r="881" spans="1:27" ht="15" customHeight="1" x14ac:dyDescent="0.25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  <c r="AA881" s="60"/>
    </row>
    <row r="882" spans="1:27" ht="15" customHeight="1" x14ac:dyDescent="0.25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  <c r="AA882" s="60"/>
    </row>
    <row r="883" spans="1:27" ht="15" customHeight="1" x14ac:dyDescent="0.25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  <c r="AA883" s="60"/>
    </row>
    <row r="884" spans="1:27" ht="15" customHeight="1" x14ac:dyDescent="0.25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  <c r="AA884" s="60"/>
    </row>
    <row r="885" spans="1:27" ht="15" customHeight="1" x14ac:dyDescent="0.25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  <c r="AA885" s="60"/>
    </row>
    <row r="886" spans="1:27" ht="15" customHeight="1" x14ac:dyDescent="0.25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60"/>
    </row>
    <row r="887" spans="1:27" ht="15" customHeight="1" x14ac:dyDescent="0.25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  <c r="AA887" s="60"/>
    </row>
    <row r="888" spans="1:27" ht="15" customHeight="1" x14ac:dyDescent="0.25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  <c r="AA888" s="60"/>
    </row>
    <row r="889" spans="1:27" ht="15" customHeight="1" x14ac:dyDescent="0.25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  <c r="AA889" s="60"/>
    </row>
    <row r="890" spans="1:27" ht="15" customHeight="1" x14ac:dyDescent="0.25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  <c r="AA890" s="60"/>
    </row>
    <row r="891" spans="1:27" ht="15" customHeight="1" x14ac:dyDescent="0.25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  <c r="AA891" s="60"/>
    </row>
    <row r="892" spans="1:27" ht="15" customHeight="1" x14ac:dyDescent="0.25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  <c r="AA892" s="60"/>
    </row>
    <row r="893" spans="1:27" ht="15" customHeight="1" x14ac:dyDescent="0.25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  <c r="AA893" s="60"/>
    </row>
    <row r="894" spans="1:27" ht="15" customHeight="1" x14ac:dyDescent="0.25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  <c r="AA894" s="60"/>
    </row>
    <row r="895" spans="1:27" ht="15" customHeight="1" x14ac:dyDescent="0.25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  <c r="AA895" s="60"/>
    </row>
    <row r="896" spans="1:27" ht="15" customHeight="1" x14ac:dyDescent="0.25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  <c r="AA896" s="60"/>
    </row>
    <row r="897" spans="1:27" ht="15" customHeight="1" x14ac:dyDescent="0.25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  <c r="AA897" s="60"/>
    </row>
    <row r="898" spans="1:27" ht="15" customHeight="1" x14ac:dyDescent="0.25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  <c r="AA898" s="60"/>
    </row>
    <row r="899" spans="1:27" ht="15" customHeight="1" x14ac:dyDescent="0.25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  <c r="AA899" s="60"/>
    </row>
    <row r="900" spans="1:27" ht="15" customHeight="1" x14ac:dyDescent="0.25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  <c r="AA900" s="60"/>
    </row>
    <row r="901" spans="1:27" ht="15" customHeight="1" x14ac:dyDescent="0.25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  <c r="AA901" s="60"/>
    </row>
    <row r="902" spans="1:27" ht="15" customHeight="1" x14ac:dyDescent="0.25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  <c r="AA902" s="60"/>
    </row>
    <row r="903" spans="1:27" ht="15" customHeight="1" x14ac:dyDescent="0.25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  <c r="AA903" s="60"/>
    </row>
    <row r="904" spans="1:27" ht="15" customHeight="1" x14ac:dyDescent="0.25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  <c r="AA904" s="60"/>
    </row>
    <row r="905" spans="1:27" ht="15" customHeight="1" x14ac:dyDescent="0.25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  <c r="AA905" s="60"/>
    </row>
    <row r="906" spans="1:27" ht="15" customHeight="1" x14ac:dyDescent="0.25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  <c r="AA906" s="60"/>
    </row>
    <row r="907" spans="1:27" ht="15" customHeight="1" x14ac:dyDescent="0.25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  <c r="AA907" s="60"/>
    </row>
    <row r="908" spans="1:27" ht="15" customHeight="1" x14ac:dyDescent="0.25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  <c r="AA908" s="60"/>
    </row>
    <row r="909" spans="1:27" ht="15" customHeight="1" x14ac:dyDescent="0.25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  <c r="AA909" s="60"/>
    </row>
    <row r="910" spans="1:27" ht="15" customHeight="1" x14ac:dyDescent="0.25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  <c r="AA910" s="60"/>
    </row>
    <row r="911" spans="1:27" ht="15" customHeight="1" x14ac:dyDescent="0.25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  <c r="AA911" s="60"/>
    </row>
    <row r="912" spans="1:27" ht="15" customHeight="1" x14ac:dyDescent="0.25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  <c r="AA912" s="60"/>
    </row>
    <row r="913" spans="1:27" ht="15" customHeight="1" x14ac:dyDescent="0.25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  <c r="AA913" s="60"/>
    </row>
    <row r="914" spans="1:27" ht="15" customHeight="1" x14ac:dyDescent="0.25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  <c r="AA914" s="60"/>
    </row>
    <row r="915" spans="1:27" ht="15" customHeight="1" x14ac:dyDescent="0.25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  <c r="AA915" s="60"/>
    </row>
    <row r="916" spans="1:27" ht="15" customHeight="1" x14ac:dyDescent="0.25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  <c r="AA916" s="60"/>
    </row>
    <row r="917" spans="1:27" ht="15" customHeight="1" x14ac:dyDescent="0.25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  <c r="AA917" s="60"/>
    </row>
    <row r="918" spans="1:27" ht="15" customHeight="1" x14ac:dyDescent="0.25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  <c r="AA918" s="60"/>
    </row>
    <row r="919" spans="1:27" ht="15" customHeight="1" x14ac:dyDescent="0.25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  <c r="AA919" s="60"/>
    </row>
    <row r="920" spans="1:27" ht="15" customHeight="1" x14ac:dyDescent="0.25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  <c r="AA920" s="60"/>
    </row>
    <row r="921" spans="1:27" ht="15" customHeight="1" x14ac:dyDescent="0.25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  <c r="AA921" s="60"/>
    </row>
    <row r="922" spans="1:27" ht="15" customHeight="1" x14ac:dyDescent="0.25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  <c r="AA922" s="60"/>
    </row>
    <row r="923" spans="1:27" ht="15" customHeight="1" x14ac:dyDescent="0.25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  <c r="AA923" s="60"/>
    </row>
    <row r="924" spans="1:27" ht="15" customHeight="1" x14ac:dyDescent="0.25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  <c r="AA924" s="60"/>
    </row>
    <row r="925" spans="1:27" ht="15" customHeight="1" x14ac:dyDescent="0.25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  <c r="AA925" s="60"/>
    </row>
    <row r="926" spans="1:27" ht="15" customHeight="1" x14ac:dyDescent="0.25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  <c r="AA926" s="60"/>
    </row>
    <row r="927" spans="1:27" ht="15" customHeight="1" x14ac:dyDescent="0.25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  <c r="AA927" s="60"/>
    </row>
    <row r="928" spans="1:27" ht="15" customHeight="1" x14ac:dyDescent="0.25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  <c r="AA928" s="60"/>
    </row>
    <row r="929" spans="1:27" ht="15" customHeight="1" x14ac:dyDescent="0.25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  <c r="AA929" s="60"/>
    </row>
    <row r="930" spans="1:27" ht="15" customHeight="1" x14ac:dyDescent="0.25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  <c r="AA930" s="60"/>
    </row>
    <row r="931" spans="1:27" ht="15" customHeight="1" x14ac:dyDescent="0.25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  <c r="AA931" s="60"/>
    </row>
    <row r="932" spans="1:27" ht="15" customHeight="1" x14ac:dyDescent="0.25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  <c r="AA932" s="60"/>
    </row>
    <row r="933" spans="1:27" ht="15" customHeight="1" x14ac:dyDescent="0.25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  <c r="AA933" s="60"/>
    </row>
    <row r="934" spans="1:27" ht="15" customHeight="1" x14ac:dyDescent="0.25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  <c r="AA934" s="60"/>
    </row>
    <row r="935" spans="1:27" ht="15" customHeight="1" x14ac:dyDescent="0.25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  <c r="AA935" s="60"/>
    </row>
    <row r="936" spans="1:27" ht="15" customHeight="1" x14ac:dyDescent="0.25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  <c r="AA936" s="60"/>
    </row>
    <row r="937" spans="1:27" ht="15" customHeight="1" x14ac:dyDescent="0.25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  <c r="AA937" s="60"/>
    </row>
    <row r="938" spans="1:27" ht="15" customHeight="1" x14ac:dyDescent="0.25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  <c r="AA938" s="60"/>
    </row>
    <row r="939" spans="1:27" ht="15" customHeight="1" x14ac:dyDescent="0.25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  <c r="AA939" s="60"/>
    </row>
    <row r="940" spans="1:27" ht="15" customHeight="1" x14ac:dyDescent="0.25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  <c r="AA940" s="60"/>
    </row>
    <row r="941" spans="1:27" ht="15" customHeight="1" x14ac:dyDescent="0.25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  <c r="AA941" s="60"/>
    </row>
    <row r="942" spans="1:27" ht="15" customHeight="1" x14ac:dyDescent="0.25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  <c r="AA942" s="60"/>
    </row>
    <row r="943" spans="1:27" ht="15" customHeight="1" x14ac:dyDescent="0.25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  <c r="AA943" s="60"/>
    </row>
    <row r="944" spans="1:27" ht="15" customHeight="1" x14ac:dyDescent="0.25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  <c r="AA944" s="60"/>
    </row>
    <row r="945" spans="1:27" ht="15" customHeight="1" x14ac:dyDescent="0.25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  <c r="AA945" s="60"/>
    </row>
    <row r="946" spans="1:27" ht="15" customHeight="1" x14ac:dyDescent="0.25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  <c r="AA946" s="60"/>
    </row>
    <row r="947" spans="1:27" ht="15" customHeight="1" x14ac:dyDescent="0.25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  <c r="AA947" s="60"/>
    </row>
    <row r="948" spans="1:27" ht="15" customHeight="1" x14ac:dyDescent="0.25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  <c r="AA948" s="60"/>
    </row>
    <row r="949" spans="1:27" ht="15" customHeight="1" x14ac:dyDescent="0.25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  <c r="AA949" s="60"/>
    </row>
    <row r="950" spans="1:27" ht="15" customHeight="1" x14ac:dyDescent="0.25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  <c r="AA950" s="60"/>
    </row>
    <row r="951" spans="1:27" ht="15" customHeight="1" x14ac:dyDescent="0.25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  <c r="AA951" s="60"/>
    </row>
    <row r="952" spans="1:27" ht="15" customHeight="1" x14ac:dyDescent="0.25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  <c r="AA952" s="60"/>
    </row>
    <row r="953" spans="1:27" ht="15" customHeight="1" x14ac:dyDescent="0.25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  <c r="AA953" s="60"/>
    </row>
    <row r="954" spans="1:27" ht="15" customHeight="1" x14ac:dyDescent="0.25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  <c r="AA954" s="60"/>
    </row>
    <row r="955" spans="1:27" ht="15" customHeight="1" x14ac:dyDescent="0.25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  <c r="AA955" s="60"/>
    </row>
    <row r="956" spans="1:27" ht="15" customHeight="1" x14ac:dyDescent="0.25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  <c r="AA956" s="60"/>
    </row>
    <row r="957" spans="1:27" ht="15" customHeight="1" x14ac:dyDescent="0.25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  <c r="AA957" s="60"/>
    </row>
    <row r="958" spans="1:27" ht="15" customHeight="1" x14ac:dyDescent="0.25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  <c r="AA958" s="60"/>
    </row>
    <row r="959" spans="1:27" ht="15" customHeight="1" x14ac:dyDescent="0.25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  <c r="AA959" s="60"/>
    </row>
    <row r="960" spans="1:27" ht="15" customHeight="1" x14ac:dyDescent="0.25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  <c r="AA960" s="60"/>
    </row>
    <row r="961" spans="1:27" ht="15" customHeight="1" x14ac:dyDescent="0.25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  <c r="AA961" s="60"/>
    </row>
    <row r="962" spans="1:27" ht="15" customHeight="1" x14ac:dyDescent="0.25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  <c r="AA962" s="60"/>
    </row>
    <row r="963" spans="1:27" ht="15" customHeight="1" x14ac:dyDescent="0.25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  <c r="AA963" s="60"/>
    </row>
    <row r="964" spans="1:27" ht="15" customHeight="1" x14ac:dyDescent="0.25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  <c r="AA964" s="60"/>
    </row>
    <row r="965" spans="1:27" ht="15" customHeight="1" x14ac:dyDescent="0.25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  <c r="AA965" s="60"/>
    </row>
    <row r="966" spans="1:27" ht="15" customHeight="1" x14ac:dyDescent="0.25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  <c r="AA966" s="60"/>
    </row>
    <row r="967" spans="1:27" ht="15" customHeight="1" x14ac:dyDescent="0.25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  <c r="AA967" s="60"/>
    </row>
    <row r="968" spans="1:27" ht="15" customHeight="1" x14ac:dyDescent="0.25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  <c r="AA968" s="60"/>
    </row>
    <row r="969" spans="1:27" ht="15" customHeight="1" x14ac:dyDescent="0.25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  <c r="AA969" s="60"/>
    </row>
    <row r="970" spans="1:27" ht="15" customHeight="1" x14ac:dyDescent="0.25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  <c r="AA970" s="60"/>
    </row>
    <row r="971" spans="1:27" ht="15" customHeight="1" x14ac:dyDescent="0.25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  <c r="AA971" s="60"/>
    </row>
    <row r="972" spans="1:27" ht="15" customHeight="1" x14ac:dyDescent="0.25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  <c r="AA972" s="60"/>
    </row>
    <row r="973" spans="1:27" ht="15" customHeight="1" x14ac:dyDescent="0.25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  <c r="AA973" s="60"/>
    </row>
    <row r="974" spans="1:27" ht="15" customHeight="1" x14ac:dyDescent="0.25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  <c r="AA974" s="60"/>
    </row>
    <row r="975" spans="1:27" ht="15" customHeight="1" x14ac:dyDescent="0.25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  <c r="AA975" s="60"/>
    </row>
    <row r="976" spans="1:27" ht="15" customHeight="1" x14ac:dyDescent="0.25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  <c r="AA976" s="60"/>
    </row>
    <row r="977" spans="1:27" ht="15" customHeight="1" x14ac:dyDescent="0.25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  <c r="AA977" s="60"/>
    </row>
    <row r="978" spans="1:27" ht="15" customHeight="1" x14ac:dyDescent="0.25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  <c r="AA978" s="60"/>
    </row>
    <row r="979" spans="1:27" ht="15" customHeight="1" x14ac:dyDescent="0.25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  <c r="AA979" s="60"/>
    </row>
    <row r="980" spans="1:27" ht="15" customHeight="1" x14ac:dyDescent="0.25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  <c r="AA980" s="60"/>
    </row>
    <row r="981" spans="1:27" ht="15" customHeight="1" x14ac:dyDescent="0.25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  <c r="AA981" s="60"/>
    </row>
    <row r="982" spans="1:27" ht="15" customHeight="1" x14ac:dyDescent="0.25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  <c r="AA982" s="60"/>
    </row>
    <row r="983" spans="1:27" ht="15" customHeight="1" x14ac:dyDescent="0.25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  <c r="AA983" s="60"/>
    </row>
    <row r="984" spans="1:27" ht="15" customHeight="1" x14ac:dyDescent="0.25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  <c r="AA984" s="60"/>
    </row>
    <row r="985" spans="1:27" ht="15" customHeight="1" x14ac:dyDescent="0.25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  <c r="AA985" s="60"/>
    </row>
    <row r="986" spans="1:27" ht="15" customHeight="1" x14ac:dyDescent="0.25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  <c r="AA986" s="60"/>
    </row>
    <row r="987" spans="1:27" ht="15" customHeight="1" x14ac:dyDescent="0.25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  <c r="AA987" s="60"/>
    </row>
    <row r="988" spans="1:27" ht="15" customHeight="1" x14ac:dyDescent="0.25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  <c r="AA988" s="60"/>
    </row>
    <row r="989" spans="1:27" ht="15" customHeight="1" x14ac:dyDescent="0.25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  <c r="AA989" s="60"/>
    </row>
    <row r="990" spans="1:27" ht="15" customHeight="1" x14ac:dyDescent="0.25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  <c r="AA990" s="60"/>
    </row>
    <row r="991" spans="1:27" ht="15" customHeight="1" x14ac:dyDescent="0.25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  <c r="AA991" s="60"/>
    </row>
    <row r="992" spans="1:27" ht="15" customHeight="1" x14ac:dyDescent="0.25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  <c r="AA992" s="60"/>
    </row>
    <row r="993" spans="1:27" ht="15" customHeight="1" x14ac:dyDescent="0.25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  <c r="AA993" s="60"/>
    </row>
    <row r="994" spans="1:27" ht="15" customHeight="1" x14ac:dyDescent="0.25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  <c r="AA994" s="60"/>
    </row>
    <row r="995" spans="1:27" ht="15" customHeight="1" x14ac:dyDescent="0.25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  <c r="AA995" s="60"/>
    </row>
    <row r="996" spans="1:27" ht="15" customHeight="1" x14ac:dyDescent="0.25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  <c r="AA996" s="60"/>
    </row>
    <row r="997" spans="1:27" ht="15" customHeight="1" x14ac:dyDescent="0.25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  <c r="AA997" s="60"/>
    </row>
    <row r="998" spans="1:27" ht="15" customHeight="1" x14ac:dyDescent="0.25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  <c r="AA998" s="60"/>
    </row>
    <row r="999" spans="1:27" ht="15" customHeight="1" x14ac:dyDescent="0.25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  <c r="AA999" s="60"/>
    </row>
    <row r="1000" spans="1:27" ht="15" customHeight="1" x14ac:dyDescent="0.25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  <c r="AA1000" s="60"/>
    </row>
  </sheetData>
  <mergeCells count="2">
    <mergeCell ref="B2:G2"/>
    <mergeCell ref="E4:F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CE949-54AF-449A-ACBC-DBEA64EC1C1F}">
  <dimension ref="B2:D12"/>
  <sheetViews>
    <sheetView showGridLines="0" workbookViewId="0">
      <selection activeCell="Q25" sqref="Q25"/>
    </sheetView>
  </sheetViews>
  <sheetFormatPr defaultColWidth="8.85546875" defaultRowHeight="15" x14ac:dyDescent="0.25"/>
  <cols>
    <col min="1" max="1" width="2" style="1" customWidth="1"/>
    <col min="2" max="2" width="14.42578125" style="1" customWidth="1"/>
    <col min="3" max="3" width="13.7109375" style="1" customWidth="1"/>
    <col min="4" max="4" width="14.5703125" style="1" customWidth="1"/>
    <col min="5" max="16384" width="8.85546875" style="1"/>
  </cols>
  <sheetData>
    <row r="2" spans="2:4" ht="18" thickBot="1" x14ac:dyDescent="0.3">
      <c r="B2" s="65" t="s">
        <v>233</v>
      </c>
      <c r="C2" s="65"/>
      <c r="D2" s="65"/>
    </row>
    <row r="3" spans="2:4" ht="15.75" thickTop="1" x14ac:dyDescent="0.25"/>
    <row r="4" spans="2:4" ht="15.75" x14ac:dyDescent="0.25">
      <c r="B4" s="6" t="s">
        <v>221</v>
      </c>
      <c r="C4" s="6" t="s">
        <v>222</v>
      </c>
      <c r="D4" s="6" t="s">
        <v>223</v>
      </c>
    </row>
    <row r="5" spans="2:4" x14ac:dyDescent="0.25">
      <c r="B5" s="69" t="s">
        <v>224</v>
      </c>
      <c r="C5" s="2" t="s">
        <v>225</v>
      </c>
      <c r="D5" s="3">
        <v>15000</v>
      </c>
    </row>
    <row r="6" spans="2:4" x14ac:dyDescent="0.25">
      <c r="B6" s="69"/>
      <c r="C6" s="2" t="s">
        <v>226</v>
      </c>
      <c r="D6" s="3">
        <v>20000</v>
      </c>
    </row>
    <row r="7" spans="2:4" x14ac:dyDescent="0.25">
      <c r="B7" s="2"/>
      <c r="C7" s="2"/>
      <c r="D7" s="2"/>
    </row>
    <row r="8" spans="2:4" x14ac:dyDescent="0.25">
      <c r="B8" s="69" t="s">
        <v>227</v>
      </c>
      <c r="C8" s="2" t="s">
        <v>228</v>
      </c>
      <c r="D8" s="3">
        <v>18000</v>
      </c>
    </row>
    <row r="9" spans="2:4" x14ac:dyDescent="0.25">
      <c r="B9" s="69"/>
      <c r="C9" s="2" t="s">
        <v>229</v>
      </c>
      <c r="D9" s="3">
        <v>23000</v>
      </c>
    </row>
    <row r="10" spans="2:4" x14ac:dyDescent="0.25">
      <c r="B10" s="2"/>
      <c r="C10" s="2"/>
      <c r="D10" s="2"/>
    </row>
    <row r="11" spans="2:4" x14ac:dyDescent="0.25">
      <c r="B11" s="69" t="s">
        <v>230</v>
      </c>
      <c r="C11" s="2" t="s">
        <v>231</v>
      </c>
      <c r="D11" s="3">
        <v>14000</v>
      </c>
    </row>
    <row r="12" spans="2:4" x14ac:dyDescent="0.25">
      <c r="B12" s="69"/>
      <c r="C12" s="2" t="s">
        <v>232</v>
      </c>
      <c r="D12" s="3">
        <v>19000</v>
      </c>
    </row>
  </sheetData>
  <mergeCells count="4">
    <mergeCell ref="B11:B12"/>
    <mergeCell ref="B2:D2"/>
    <mergeCell ref="B5:B6"/>
    <mergeCell ref="B8:B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Combo</vt:lpstr>
      <vt:lpstr>Slicer OLD</vt:lpstr>
      <vt:lpstr>Dynamic Chart with Slicer</vt:lpstr>
      <vt:lpstr>Doughnut</vt:lpstr>
      <vt:lpstr>Histogram</vt:lpstr>
      <vt:lpstr>Trend</vt:lpstr>
      <vt:lpstr>Waterfall</vt:lpstr>
      <vt:lpstr>Variance</vt:lpstr>
      <vt:lpstr>Distribution</vt:lpstr>
      <vt:lpstr>Actual vs Target</vt:lpstr>
      <vt:lpstr>Milestone</vt:lpstr>
      <vt:lpstr>Gantt</vt:lpstr>
      <vt:lpstr>Bell</vt:lpstr>
      <vt:lpstr>Sales Funnel Chart</vt:lpstr>
      <vt:lpstr>Pareto</vt:lpstr>
      <vt:lpstr>Bullet Chart</vt:lpstr>
      <vt:lpstr>Step</vt:lpstr>
      <vt:lpstr>Waffle</vt:lpstr>
      <vt:lpstr>Thermometer</vt:lpstr>
      <vt:lpstr>Matrix</vt:lpstr>
      <vt:lpstr>Meter</vt:lpstr>
      <vt:lpstr>Burndown</vt:lpstr>
      <vt:lpstr>Chart With Data Table</vt:lpstr>
      <vt:lpstr>Distribution Chart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Berbatov</dc:creator>
  <cp:lastModifiedBy>user softeko</cp:lastModifiedBy>
  <dcterms:created xsi:type="dcterms:W3CDTF">2023-07-31T05:19:51Z</dcterms:created>
  <dcterms:modified xsi:type="dcterms:W3CDTF">2024-05-27T06:35:12Z</dcterms:modified>
</cp:coreProperties>
</file>